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70" yWindow="620" windowWidth="15600" windowHeight="9170" firstSheet="1" activeTab="1"/>
  </bookViews>
  <sheets>
    <sheet name="Blank" sheetId="30" state="hidden" r:id="rId1"/>
    <sheet name="YTD" sheetId="29" r:id="rId2"/>
    <sheet name="WAR" sheetId="19" r:id="rId3"/>
    <sheet name="DON" sheetId="31" r:id="rId4"/>
    <sheet name="WYORK" sheetId="32" r:id="rId5"/>
    <sheet name="LS" sheetId="33" r:id="rId6"/>
    <sheet name="COC" sheetId="38" r:id="rId7"/>
    <sheet name="ETOWN" sheetId="37" r:id="rId8"/>
    <sheet name="EPH" sheetId="35" r:id="rId9"/>
    <sheet name="CC" sheetId="39" r:id="rId10"/>
    <sheet name="SOL" sheetId="36" r:id="rId11"/>
    <sheet name="GSPOT" sheetId="34" r:id="rId12"/>
    <sheet name="DIST1" sheetId="40" r:id="rId13"/>
    <sheet name="DIST2" sheetId="41" r:id="rId14"/>
    <sheet name="DIST3" sheetId="42" r:id="rId15"/>
    <sheet name="DIST4" sheetId="43" r:id="rId16"/>
    <sheet name="STATE1" sheetId="44" r:id="rId17"/>
    <sheet name="STATE2" sheetId="45" r:id="rId18"/>
  </sheets>
  <calcPr calcId="125725"/>
</workbook>
</file>

<file path=xl/calcChain.xml><?xml version="1.0" encoding="utf-8"?>
<calcChain xmlns="http://schemas.openxmlformats.org/spreadsheetml/2006/main">
  <c r="K9" i="43"/>
  <c r="G59" i="29"/>
  <c r="H59"/>
  <c r="O41" l="1"/>
  <c r="L41"/>
  <c r="M41"/>
  <c r="O27"/>
  <c r="O28"/>
  <c r="O29"/>
  <c r="O30"/>
  <c r="M27"/>
  <c r="M28"/>
  <c r="M29"/>
  <c r="M30"/>
  <c r="M8" l="1"/>
  <c r="M9"/>
  <c r="M7"/>
  <c r="A5" i="19" l="1"/>
  <c r="B6" i="29"/>
  <c r="L59" i="45"/>
  <c r="F59"/>
  <c r="E59"/>
  <c r="D56"/>
  <c r="O53"/>
  <c r="K53"/>
  <c r="G53"/>
  <c r="A53"/>
  <c r="O52"/>
  <c r="G52"/>
  <c r="I47"/>
  <c r="H47"/>
  <c r="G47"/>
  <c r="F47"/>
  <c r="E47"/>
  <c r="C47"/>
  <c r="B47"/>
  <c r="D46"/>
  <c r="A46"/>
  <c r="D45"/>
  <c r="A45"/>
  <c r="D44"/>
  <c r="A44"/>
  <c r="D43"/>
  <c r="A43"/>
  <c r="D42"/>
  <c r="A42"/>
  <c r="N41"/>
  <c r="K41"/>
  <c r="D41"/>
  <c r="A41"/>
  <c r="O40"/>
  <c r="M40"/>
  <c r="L40"/>
  <c r="N40" s="1"/>
  <c r="D40"/>
  <c r="A40"/>
  <c r="N39"/>
  <c r="K39"/>
  <c r="D39"/>
  <c r="A39"/>
  <c r="N38"/>
  <c r="K38"/>
  <c r="D38"/>
  <c r="A38"/>
  <c r="N37"/>
  <c r="K37"/>
  <c r="D37"/>
  <c r="A37"/>
  <c r="D36"/>
  <c r="A36"/>
  <c r="D35"/>
  <c r="A35"/>
  <c r="D34"/>
  <c r="A34"/>
  <c r="D33"/>
  <c r="A33"/>
  <c r="N32"/>
  <c r="K32"/>
  <c r="D32"/>
  <c r="A32"/>
  <c r="O31"/>
  <c r="M31"/>
  <c r="L31"/>
  <c r="N31" s="1"/>
  <c r="D31"/>
  <c r="A31"/>
  <c r="N30"/>
  <c r="K30"/>
  <c r="D30"/>
  <c r="A30"/>
  <c r="N29"/>
  <c r="K29"/>
  <c r="D29"/>
  <c r="A29"/>
  <c r="N28"/>
  <c r="K28"/>
  <c r="D28"/>
  <c r="A28"/>
  <c r="N27"/>
  <c r="K27"/>
  <c r="D27"/>
  <c r="A27"/>
  <c r="N26"/>
  <c r="K26"/>
  <c r="D26"/>
  <c r="A26"/>
  <c r="D25"/>
  <c r="A25"/>
  <c r="D24"/>
  <c r="A24"/>
  <c r="D23"/>
  <c r="A23"/>
  <c r="D22"/>
  <c r="A22"/>
  <c r="D21"/>
  <c r="A21"/>
  <c r="N20"/>
  <c r="K20"/>
  <c r="D20"/>
  <c r="A20"/>
  <c r="O19"/>
  <c r="M19"/>
  <c r="L19"/>
  <c r="N19" s="1"/>
  <c r="D19"/>
  <c r="A19"/>
  <c r="N18"/>
  <c r="K18"/>
  <c r="D18"/>
  <c r="A18"/>
  <c r="N17"/>
  <c r="K17"/>
  <c r="D17"/>
  <c r="A17"/>
  <c r="N16"/>
  <c r="K16"/>
  <c r="D16"/>
  <c r="A16"/>
  <c r="N15"/>
  <c r="K15"/>
  <c r="D15"/>
  <c r="A15"/>
  <c r="N14"/>
  <c r="K14"/>
  <c r="D14"/>
  <c r="A14"/>
  <c r="N13"/>
  <c r="K13"/>
  <c r="D13"/>
  <c r="A13"/>
  <c r="N12"/>
  <c r="K12"/>
  <c r="D12"/>
  <c r="A12"/>
  <c r="N11"/>
  <c r="K11"/>
  <c r="D11"/>
  <c r="A11"/>
  <c r="N10"/>
  <c r="K10"/>
  <c r="D10"/>
  <c r="A10"/>
  <c r="N9"/>
  <c r="K9"/>
  <c r="D9"/>
  <c r="A9"/>
  <c r="N8"/>
  <c r="K8"/>
  <c r="D8"/>
  <c r="A8"/>
  <c r="N7"/>
  <c r="K7"/>
  <c r="D7"/>
  <c r="A7"/>
  <c r="N6"/>
  <c r="K6"/>
  <c r="D6"/>
  <c r="A6"/>
  <c r="N5"/>
  <c r="K5"/>
  <c r="D5"/>
  <c r="A5"/>
  <c r="L59" i="44"/>
  <c r="F59"/>
  <c r="E59"/>
  <c r="D56"/>
  <c r="O53"/>
  <c r="K53"/>
  <c r="G53"/>
  <c r="A53"/>
  <c r="O52"/>
  <c r="G52"/>
  <c r="I47"/>
  <c r="H47"/>
  <c r="G47"/>
  <c r="F47"/>
  <c r="E47"/>
  <c r="C47"/>
  <c r="B47"/>
  <c r="D46"/>
  <c r="A46"/>
  <c r="D45"/>
  <c r="A45"/>
  <c r="D44"/>
  <c r="A44"/>
  <c r="D43"/>
  <c r="A43"/>
  <c r="D42"/>
  <c r="A42"/>
  <c r="N41"/>
  <c r="K41"/>
  <c r="D41"/>
  <c r="A41"/>
  <c r="O40"/>
  <c r="M40"/>
  <c r="L40"/>
  <c r="N40" s="1"/>
  <c r="D40"/>
  <c r="A40"/>
  <c r="N39"/>
  <c r="K39"/>
  <c r="D39"/>
  <c r="A39"/>
  <c r="N38"/>
  <c r="K38"/>
  <c r="D38"/>
  <c r="A38"/>
  <c r="N37"/>
  <c r="K37"/>
  <c r="D37"/>
  <c r="A37"/>
  <c r="D36"/>
  <c r="A36"/>
  <c r="D35"/>
  <c r="A35"/>
  <c r="D34"/>
  <c r="A34"/>
  <c r="D33"/>
  <c r="A33"/>
  <c r="N32"/>
  <c r="K32"/>
  <c r="D32"/>
  <c r="A32"/>
  <c r="O31"/>
  <c r="M31"/>
  <c r="L31"/>
  <c r="D31"/>
  <c r="A31"/>
  <c r="N30"/>
  <c r="K30"/>
  <c r="D30"/>
  <c r="A30"/>
  <c r="N29"/>
  <c r="K29"/>
  <c r="D29"/>
  <c r="A29"/>
  <c r="N28"/>
  <c r="K28"/>
  <c r="D28"/>
  <c r="A28"/>
  <c r="N27"/>
  <c r="K27"/>
  <c r="D27"/>
  <c r="A27"/>
  <c r="N26"/>
  <c r="K26"/>
  <c r="D26"/>
  <c r="A26"/>
  <c r="D25"/>
  <c r="A25"/>
  <c r="D24"/>
  <c r="A24"/>
  <c r="D23"/>
  <c r="A23"/>
  <c r="D22"/>
  <c r="A22"/>
  <c r="D21"/>
  <c r="A21"/>
  <c r="N20"/>
  <c r="K20"/>
  <c r="D20"/>
  <c r="A20"/>
  <c r="O19"/>
  <c r="M19"/>
  <c r="L19"/>
  <c r="D19"/>
  <c r="A19"/>
  <c r="N18"/>
  <c r="K18"/>
  <c r="D18"/>
  <c r="A18"/>
  <c r="N17"/>
  <c r="K17"/>
  <c r="D17"/>
  <c r="A17"/>
  <c r="N16"/>
  <c r="K16"/>
  <c r="D16"/>
  <c r="A16"/>
  <c r="N15"/>
  <c r="K15"/>
  <c r="D15"/>
  <c r="A15"/>
  <c r="N14"/>
  <c r="K14"/>
  <c r="D14"/>
  <c r="A14"/>
  <c r="N13"/>
  <c r="K13"/>
  <c r="D13"/>
  <c r="A13"/>
  <c r="N12"/>
  <c r="K12"/>
  <c r="D12"/>
  <c r="A12"/>
  <c r="N11"/>
  <c r="K11"/>
  <c r="D11"/>
  <c r="A11"/>
  <c r="N10"/>
  <c r="K10"/>
  <c r="D10"/>
  <c r="A10"/>
  <c r="N9"/>
  <c r="K9"/>
  <c r="D9"/>
  <c r="A9"/>
  <c r="N8"/>
  <c r="K8"/>
  <c r="D8"/>
  <c r="A8"/>
  <c r="N7"/>
  <c r="K7"/>
  <c r="D7"/>
  <c r="A7"/>
  <c r="N6"/>
  <c r="K6"/>
  <c r="D6"/>
  <c r="A6"/>
  <c r="N5"/>
  <c r="K5"/>
  <c r="D5"/>
  <c r="A5"/>
  <c r="L59" i="43"/>
  <c r="F59"/>
  <c r="E59"/>
  <c r="D56"/>
  <c r="O53"/>
  <c r="K53"/>
  <c r="G53"/>
  <c r="A53"/>
  <c r="O52"/>
  <c r="G52"/>
  <c r="I47"/>
  <c r="H47"/>
  <c r="G47"/>
  <c r="F47"/>
  <c r="E47"/>
  <c r="C47"/>
  <c r="B47"/>
  <c r="D46"/>
  <c r="A46"/>
  <c r="D45"/>
  <c r="A45"/>
  <c r="D44"/>
  <c r="A44"/>
  <c r="D43"/>
  <c r="A43"/>
  <c r="D42"/>
  <c r="A42"/>
  <c r="N41"/>
  <c r="K41"/>
  <c r="D41"/>
  <c r="A41"/>
  <c r="O40"/>
  <c r="M40"/>
  <c r="L40"/>
  <c r="N40" s="1"/>
  <c r="D40"/>
  <c r="A40"/>
  <c r="N39"/>
  <c r="K39"/>
  <c r="D39"/>
  <c r="A39"/>
  <c r="N38"/>
  <c r="K38"/>
  <c r="D38"/>
  <c r="A38"/>
  <c r="N37"/>
  <c r="K37"/>
  <c r="D37"/>
  <c r="A37"/>
  <c r="D36"/>
  <c r="A36"/>
  <c r="D35"/>
  <c r="A35"/>
  <c r="D34"/>
  <c r="A34"/>
  <c r="D33"/>
  <c r="A33"/>
  <c r="N32"/>
  <c r="K32"/>
  <c r="D32"/>
  <c r="A32"/>
  <c r="O31"/>
  <c r="M31"/>
  <c r="L31"/>
  <c r="N31" s="1"/>
  <c r="D31"/>
  <c r="A31"/>
  <c r="N30"/>
  <c r="K30"/>
  <c r="D30"/>
  <c r="A30"/>
  <c r="N29"/>
  <c r="K29"/>
  <c r="D29"/>
  <c r="A29"/>
  <c r="N28"/>
  <c r="K28"/>
  <c r="D28"/>
  <c r="A28"/>
  <c r="N27"/>
  <c r="K27"/>
  <c r="D27"/>
  <c r="A27"/>
  <c r="N26"/>
  <c r="K26"/>
  <c r="D26"/>
  <c r="A26"/>
  <c r="D25"/>
  <c r="A25"/>
  <c r="D24"/>
  <c r="A24"/>
  <c r="D23"/>
  <c r="A23"/>
  <c r="D22"/>
  <c r="A22"/>
  <c r="D21"/>
  <c r="A21"/>
  <c r="N20"/>
  <c r="K20"/>
  <c r="D20"/>
  <c r="A20"/>
  <c r="O19"/>
  <c r="M19"/>
  <c r="L19"/>
  <c r="N19" s="1"/>
  <c r="D19"/>
  <c r="A19"/>
  <c r="N18"/>
  <c r="K18"/>
  <c r="D18"/>
  <c r="A18"/>
  <c r="N17"/>
  <c r="K17"/>
  <c r="D17"/>
  <c r="A17"/>
  <c r="N16"/>
  <c r="K16"/>
  <c r="D16"/>
  <c r="A16"/>
  <c r="N15"/>
  <c r="K15"/>
  <c r="D15"/>
  <c r="A15"/>
  <c r="N14"/>
  <c r="K14"/>
  <c r="D14"/>
  <c r="A14"/>
  <c r="N13"/>
  <c r="K13"/>
  <c r="D13"/>
  <c r="A13"/>
  <c r="N12"/>
  <c r="K12"/>
  <c r="D12"/>
  <c r="A12"/>
  <c r="N11"/>
  <c r="K11"/>
  <c r="D11"/>
  <c r="A11"/>
  <c r="N10"/>
  <c r="K10"/>
  <c r="D10"/>
  <c r="A10"/>
  <c r="N9"/>
  <c r="D9"/>
  <c r="A9"/>
  <c r="N8"/>
  <c r="K8"/>
  <c r="D8"/>
  <c r="A8"/>
  <c r="N7"/>
  <c r="K7"/>
  <c r="D7"/>
  <c r="A7"/>
  <c r="N6"/>
  <c r="K6"/>
  <c r="D6"/>
  <c r="A6"/>
  <c r="N5"/>
  <c r="K5"/>
  <c r="D5"/>
  <c r="A5"/>
  <c r="L59" i="42"/>
  <c r="F59"/>
  <c r="E59"/>
  <c r="D56"/>
  <c r="O53"/>
  <c r="K53"/>
  <c r="G53"/>
  <c r="A53"/>
  <c r="O52"/>
  <c r="G52"/>
  <c r="I47"/>
  <c r="H47"/>
  <c r="G47"/>
  <c r="F47"/>
  <c r="E47"/>
  <c r="C47"/>
  <c r="B47"/>
  <c r="D46"/>
  <c r="A46"/>
  <c r="D45"/>
  <c r="A45"/>
  <c r="D44"/>
  <c r="A44"/>
  <c r="D43"/>
  <c r="A43"/>
  <c r="D42"/>
  <c r="A42"/>
  <c r="N41"/>
  <c r="K41"/>
  <c r="D41"/>
  <c r="A41"/>
  <c r="O40"/>
  <c r="M40"/>
  <c r="L40"/>
  <c r="N40" s="1"/>
  <c r="D40"/>
  <c r="A40"/>
  <c r="N39"/>
  <c r="K39"/>
  <c r="D39"/>
  <c r="A39"/>
  <c r="N38"/>
  <c r="K38"/>
  <c r="D38"/>
  <c r="A38"/>
  <c r="N37"/>
  <c r="K37"/>
  <c r="D37"/>
  <c r="A37"/>
  <c r="D36"/>
  <c r="A36"/>
  <c r="D35"/>
  <c r="A35"/>
  <c r="D34"/>
  <c r="A34"/>
  <c r="D33"/>
  <c r="A33"/>
  <c r="N32"/>
  <c r="K32"/>
  <c r="D32"/>
  <c r="A32"/>
  <c r="O31"/>
  <c r="M31"/>
  <c r="L31"/>
  <c r="D31"/>
  <c r="A31"/>
  <c r="N30"/>
  <c r="K30"/>
  <c r="D30"/>
  <c r="A30"/>
  <c r="N29"/>
  <c r="K29"/>
  <c r="D29"/>
  <c r="A29"/>
  <c r="N28"/>
  <c r="K28"/>
  <c r="D28"/>
  <c r="A28"/>
  <c r="N27"/>
  <c r="K27"/>
  <c r="D27"/>
  <c r="A27"/>
  <c r="N26"/>
  <c r="K26"/>
  <c r="D26"/>
  <c r="A26"/>
  <c r="D25"/>
  <c r="A25"/>
  <c r="D24"/>
  <c r="A24"/>
  <c r="D23"/>
  <c r="A23"/>
  <c r="D22"/>
  <c r="A22"/>
  <c r="D21"/>
  <c r="A21"/>
  <c r="N20"/>
  <c r="K20"/>
  <c r="D20"/>
  <c r="A20"/>
  <c r="N19"/>
  <c r="D19"/>
  <c r="A19"/>
  <c r="N18"/>
  <c r="K18"/>
  <c r="D18"/>
  <c r="A18"/>
  <c r="N17"/>
  <c r="K17"/>
  <c r="D17"/>
  <c r="A17"/>
  <c r="N16"/>
  <c r="K16"/>
  <c r="D16"/>
  <c r="A16"/>
  <c r="N15"/>
  <c r="K15"/>
  <c r="D15"/>
  <c r="A15"/>
  <c r="N14"/>
  <c r="K14"/>
  <c r="D14"/>
  <c r="A14"/>
  <c r="N13"/>
  <c r="K13"/>
  <c r="D13"/>
  <c r="A13"/>
  <c r="N12"/>
  <c r="K12"/>
  <c r="D12"/>
  <c r="A12"/>
  <c r="N11"/>
  <c r="K11"/>
  <c r="D11"/>
  <c r="A11"/>
  <c r="N10"/>
  <c r="K10"/>
  <c r="D10"/>
  <c r="A10"/>
  <c r="N9"/>
  <c r="K9"/>
  <c r="D9"/>
  <c r="A9"/>
  <c r="N8"/>
  <c r="K8"/>
  <c r="D8"/>
  <c r="A8"/>
  <c r="N7"/>
  <c r="K7"/>
  <c r="D7"/>
  <c r="A7"/>
  <c r="N6"/>
  <c r="K6"/>
  <c r="D6"/>
  <c r="A6"/>
  <c r="N5"/>
  <c r="K5"/>
  <c r="D5"/>
  <c r="A5"/>
  <c r="L59" i="41"/>
  <c r="F59"/>
  <c r="E59"/>
  <c r="D56"/>
  <c r="O53"/>
  <c r="K53"/>
  <c r="G53"/>
  <c r="A53"/>
  <c r="O52"/>
  <c r="G52"/>
  <c r="I47"/>
  <c r="H47"/>
  <c r="G47"/>
  <c r="F47"/>
  <c r="E47"/>
  <c r="C47"/>
  <c r="B47"/>
  <c r="D46"/>
  <c r="A46"/>
  <c r="D45"/>
  <c r="A45"/>
  <c r="D44"/>
  <c r="A44"/>
  <c r="D43"/>
  <c r="A43"/>
  <c r="D42"/>
  <c r="A42"/>
  <c r="N41"/>
  <c r="K41"/>
  <c r="D41"/>
  <c r="A41"/>
  <c r="O40"/>
  <c r="M40"/>
  <c r="L40"/>
  <c r="D40"/>
  <c r="A40"/>
  <c r="N39"/>
  <c r="K39"/>
  <c r="D39"/>
  <c r="A39"/>
  <c r="N38"/>
  <c r="K38"/>
  <c r="D38"/>
  <c r="A38"/>
  <c r="N37"/>
  <c r="K37"/>
  <c r="D37"/>
  <c r="A37"/>
  <c r="D36"/>
  <c r="A36"/>
  <c r="D35"/>
  <c r="A35"/>
  <c r="D34"/>
  <c r="A34"/>
  <c r="D33"/>
  <c r="A33"/>
  <c r="N32"/>
  <c r="K32"/>
  <c r="D32"/>
  <c r="A32"/>
  <c r="O31"/>
  <c r="M31"/>
  <c r="L31"/>
  <c r="D31"/>
  <c r="A31"/>
  <c r="N30"/>
  <c r="K30"/>
  <c r="D30"/>
  <c r="A30"/>
  <c r="N29"/>
  <c r="K29"/>
  <c r="D29"/>
  <c r="A29"/>
  <c r="N28"/>
  <c r="K28"/>
  <c r="D28"/>
  <c r="A28"/>
  <c r="N27"/>
  <c r="K27"/>
  <c r="D27"/>
  <c r="A27"/>
  <c r="N26"/>
  <c r="K26"/>
  <c r="D26"/>
  <c r="A26"/>
  <c r="D25"/>
  <c r="A25"/>
  <c r="D24"/>
  <c r="A24"/>
  <c r="D23"/>
  <c r="A23"/>
  <c r="D22"/>
  <c r="A22"/>
  <c r="D21"/>
  <c r="A21"/>
  <c r="N20"/>
  <c r="K20"/>
  <c r="D20"/>
  <c r="A20"/>
  <c r="O19"/>
  <c r="N19"/>
  <c r="D19"/>
  <c r="A19"/>
  <c r="N18"/>
  <c r="K18"/>
  <c r="D18"/>
  <c r="A18"/>
  <c r="N17"/>
  <c r="K17"/>
  <c r="D17"/>
  <c r="A17"/>
  <c r="N16"/>
  <c r="K16"/>
  <c r="D16"/>
  <c r="A16"/>
  <c r="N15"/>
  <c r="K15"/>
  <c r="D15"/>
  <c r="A15"/>
  <c r="N14"/>
  <c r="K14"/>
  <c r="D14"/>
  <c r="A14"/>
  <c r="N13"/>
  <c r="K13"/>
  <c r="D13"/>
  <c r="A13"/>
  <c r="N12"/>
  <c r="K12"/>
  <c r="D12"/>
  <c r="A12"/>
  <c r="N11"/>
  <c r="K11"/>
  <c r="D11"/>
  <c r="A11"/>
  <c r="N10"/>
  <c r="K10"/>
  <c r="D10"/>
  <c r="A10"/>
  <c r="N9"/>
  <c r="K9"/>
  <c r="D9"/>
  <c r="A9"/>
  <c r="N8"/>
  <c r="K8"/>
  <c r="D8"/>
  <c r="A8"/>
  <c r="N7"/>
  <c r="K7"/>
  <c r="D7"/>
  <c r="A7"/>
  <c r="N6"/>
  <c r="K6"/>
  <c r="D6"/>
  <c r="A6"/>
  <c r="N5"/>
  <c r="K5"/>
  <c r="D5"/>
  <c r="A5"/>
  <c r="L59" i="40"/>
  <c r="F59"/>
  <c r="E59"/>
  <c r="D56"/>
  <c r="O53"/>
  <c r="K53"/>
  <c r="G53"/>
  <c r="A53"/>
  <c r="O52"/>
  <c r="G52"/>
  <c r="I47"/>
  <c r="H47"/>
  <c r="G47"/>
  <c r="F47"/>
  <c r="E47"/>
  <c r="C47"/>
  <c r="B47"/>
  <c r="D46"/>
  <c r="A46"/>
  <c r="D45"/>
  <c r="A45"/>
  <c r="D44"/>
  <c r="A44"/>
  <c r="D43"/>
  <c r="A43"/>
  <c r="D42"/>
  <c r="A42"/>
  <c r="N41"/>
  <c r="K41"/>
  <c r="D41"/>
  <c r="A41"/>
  <c r="N40"/>
  <c r="D40"/>
  <c r="A40"/>
  <c r="N39"/>
  <c r="K39"/>
  <c r="D39"/>
  <c r="A39"/>
  <c r="N38"/>
  <c r="K38"/>
  <c r="D38"/>
  <c r="A38"/>
  <c r="N37"/>
  <c r="K37"/>
  <c r="D37"/>
  <c r="A37"/>
  <c r="D36"/>
  <c r="A36"/>
  <c r="D35"/>
  <c r="A35"/>
  <c r="D34"/>
  <c r="A34"/>
  <c r="D33"/>
  <c r="A33"/>
  <c r="N32"/>
  <c r="K32"/>
  <c r="D32"/>
  <c r="A32"/>
  <c r="O31"/>
  <c r="M31"/>
  <c r="L31"/>
  <c r="D31"/>
  <c r="A31"/>
  <c r="N30"/>
  <c r="K30"/>
  <c r="D30"/>
  <c r="A30"/>
  <c r="N29"/>
  <c r="K29"/>
  <c r="D29"/>
  <c r="A29"/>
  <c r="N28"/>
  <c r="K28"/>
  <c r="D28"/>
  <c r="A28"/>
  <c r="N27"/>
  <c r="K27"/>
  <c r="D27"/>
  <c r="A27"/>
  <c r="N26"/>
  <c r="K26"/>
  <c r="D26"/>
  <c r="A26"/>
  <c r="D25"/>
  <c r="A25"/>
  <c r="D24"/>
  <c r="A24"/>
  <c r="D23"/>
  <c r="A23"/>
  <c r="D22"/>
  <c r="A22"/>
  <c r="D21"/>
  <c r="A21"/>
  <c r="N20"/>
  <c r="K20"/>
  <c r="D20"/>
  <c r="A20"/>
  <c r="O19"/>
  <c r="M19"/>
  <c r="L19"/>
  <c r="N19" s="1"/>
  <c r="D19"/>
  <c r="A19"/>
  <c r="N18"/>
  <c r="K18"/>
  <c r="D18"/>
  <c r="A18"/>
  <c r="N17"/>
  <c r="K17"/>
  <c r="D17"/>
  <c r="A17"/>
  <c r="N16"/>
  <c r="K16"/>
  <c r="D16"/>
  <c r="A16"/>
  <c r="N15"/>
  <c r="K15"/>
  <c r="D15"/>
  <c r="A15"/>
  <c r="N14"/>
  <c r="K14"/>
  <c r="D14"/>
  <c r="A14"/>
  <c r="N13"/>
  <c r="K13"/>
  <c r="D13"/>
  <c r="A13"/>
  <c r="N12"/>
  <c r="K12"/>
  <c r="D12"/>
  <c r="A12"/>
  <c r="N11"/>
  <c r="K11"/>
  <c r="D11"/>
  <c r="A11"/>
  <c r="N10"/>
  <c r="K10"/>
  <c r="D10"/>
  <c r="A10"/>
  <c r="N9"/>
  <c r="K9"/>
  <c r="D9"/>
  <c r="A9"/>
  <c r="N8"/>
  <c r="K8"/>
  <c r="D8"/>
  <c r="A8"/>
  <c r="N7"/>
  <c r="K7"/>
  <c r="D7"/>
  <c r="A7"/>
  <c r="N6"/>
  <c r="K6"/>
  <c r="D6"/>
  <c r="A6"/>
  <c r="N5"/>
  <c r="K5"/>
  <c r="D5"/>
  <c r="A5"/>
  <c r="L59" i="34"/>
  <c r="F59"/>
  <c r="E59"/>
  <c r="D56"/>
  <c r="O53"/>
  <c r="K53"/>
  <c r="G53"/>
  <c r="A53"/>
  <c r="O52"/>
  <c r="G52"/>
  <c r="I47"/>
  <c r="H47"/>
  <c r="G47"/>
  <c r="F47"/>
  <c r="E47"/>
  <c r="C47"/>
  <c r="B47"/>
  <c r="D46"/>
  <c r="A46"/>
  <c r="D45"/>
  <c r="A45"/>
  <c r="D44"/>
  <c r="A44"/>
  <c r="D43"/>
  <c r="A43"/>
  <c r="D42"/>
  <c r="A42"/>
  <c r="N41"/>
  <c r="K41"/>
  <c r="D41"/>
  <c r="A41"/>
  <c r="N40"/>
  <c r="D40"/>
  <c r="A40"/>
  <c r="N39"/>
  <c r="K39"/>
  <c r="D39"/>
  <c r="A39"/>
  <c r="N38"/>
  <c r="K38"/>
  <c r="D38"/>
  <c r="A38"/>
  <c r="N37"/>
  <c r="K37"/>
  <c r="D37"/>
  <c r="A37"/>
  <c r="D36"/>
  <c r="A36"/>
  <c r="D35"/>
  <c r="A35"/>
  <c r="D34"/>
  <c r="A34"/>
  <c r="D33"/>
  <c r="A33"/>
  <c r="N32"/>
  <c r="K32"/>
  <c r="D32"/>
  <c r="A32"/>
  <c r="O31"/>
  <c r="M31"/>
  <c r="L31"/>
  <c r="N31" s="1"/>
  <c r="D31"/>
  <c r="A31"/>
  <c r="N30"/>
  <c r="K30"/>
  <c r="D30"/>
  <c r="A30"/>
  <c r="N29"/>
  <c r="K29"/>
  <c r="D29"/>
  <c r="A29"/>
  <c r="N28"/>
  <c r="K28"/>
  <c r="D28"/>
  <c r="A28"/>
  <c r="N27"/>
  <c r="K27"/>
  <c r="D27"/>
  <c r="A27"/>
  <c r="N26"/>
  <c r="K26"/>
  <c r="D26"/>
  <c r="A26"/>
  <c r="D25"/>
  <c r="A25"/>
  <c r="D24"/>
  <c r="A24"/>
  <c r="D23"/>
  <c r="A23"/>
  <c r="D22"/>
  <c r="A22"/>
  <c r="D21"/>
  <c r="A21"/>
  <c r="N20"/>
  <c r="K20"/>
  <c r="D20"/>
  <c r="A20"/>
  <c r="O19"/>
  <c r="M19"/>
  <c r="L19"/>
  <c r="D19"/>
  <c r="A19"/>
  <c r="N18"/>
  <c r="K18"/>
  <c r="D18"/>
  <c r="A18"/>
  <c r="N17"/>
  <c r="K17"/>
  <c r="D17"/>
  <c r="A17"/>
  <c r="N16"/>
  <c r="K16"/>
  <c r="D16"/>
  <c r="A16"/>
  <c r="N15"/>
  <c r="K15"/>
  <c r="D15"/>
  <c r="A15"/>
  <c r="N14"/>
  <c r="K14"/>
  <c r="D14"/>
  <c r="A14"/>
  <c r="N13"/>
  <c r="K13"/>
  <c r="D13"/>
  <c r="A13"/>
  <c r="N12"/>
  <c r="K12"/>
  <c r="D12"/>
  <c r="A12"/>
  <c r="N11"/>
  <c r="K11"/>
  <c r="D11"/>
  <c r="A11"/>
  <c r="N10"/>
  <c r="K10"/>
  <c r="D10"/>
  <c r="A10"/>
  <c r="N9"/>
  <c r="K9"/>
  <c r="D9"/>
  <c r="A9"/>
  <c r="N8"/>
  <c r="K8"/>
  <c r="D8"/>
  <c r="A8"/>
  <c r="N7"/>
  <c r="K7"/>
  <c r="D7"/>
  <c r="A7"/>
  <c r="N6"/>
  <c r="K6"/>
  <c r="D6"/>
  <c r="A6"/>
  <c r="N5"/>
  <c r="K5"/>
  <c r="D5"/>
  <c r="A5"/>
  <c r="L59" i="36"/>
  <c r="F59"/>
  <c r="E59"/>
  <c r="D56"/>
  <c r="O53"/>
  <c r="K53"/>
  <c r="G53"/>
  <c r="A53"/>
  <c r="O52"/>
  <c r="G52"/>
  <c r="I47"/>
  <c r="H47"/>
  <c r="G47"/>
  <c r="F47"/>
  <c r="E47"/>
  <c r="C47"/>
  <c r="B47"/>
  <c r="D46"/>
  <c r="A46"/>
  <c r="D45"/>
  <c r="A45"/>
  <c r="D44"/>
  <c r="A44"/>
  <c r="D43"/>
  <c r="A43"/>
  <c r="D42"/>
  <c r="A42"/>
  <c r="N41"/>
  <c r="K41"/>
  <c r="D41"/>
  <c r="A41"/>
  <c r="O40"/>
  <c r="N40"/>
  <c r="D40"/>
  <c r="A40"/>
  <c r="N39"/>
  <c r="K39"/>
  <c r="D39"/>
  <c r="A39"/>
  <c r="N38"/>
  <c r="K38"/>
  <c r="D38"/>
  <c r="A38"/>
  <c r="N37"/>
  <c r="K37"/>
  <c r="D37"/>
  <c r="A37"/>
  <c r="D36"/>
  <c r="A36"/>
  <c r="D35"/>
  <c r="A35"/>
  <c r="D34"/>
  <c r="A34"/>
  <c r="D33"/>
  <c r="A33"/>
  <c r="N32"/>
  <c r="K32"/>
  <c r="D32"/>
  <c r="A32"/>
  <c r="O31"/>
  <c r="M31"/>
  <c r="L31"/>
  <c r="D31"/>
  <c r="A31"/>
  <c r="N30"/>
  <c r="K30"/>
  <c r="D30"/>
  <c r="A30"/>
  <c r="N29"/>
  <c r="K29"/>
  <c r="D29"/>
  <c r="A29"/>
  <c r="N28"/>
  <c r="K28"/>
  <c r="D28"/>
  <c r="A28"/>
  <c r="N27"/>
  <c r="K27"/>
  <c r="D27"/>
  <c r="A27"/>
  <c r="N26"/>
  <c r="K26"/>
  <c r="D26"/>
  <c r="A26"/>
  <c r="D25"/>
  <c r="A25"/>
  <c r="D24"/>
  <c r="A24"/>
  <c r="D23"/>
  <c r="A23"/>
  <c r="D22"/>
  <c r="A22"/>
  <c r="D21"/>
  <c r="A21"/>
  <c r="N20"/>
  <c r="K20"/>
  <c r="D20"/>
  <c r="A20"/>
  <c r="O19"/>
  <c r="N19"/>
  <c r="D19"/>
  <c r="A19"/>
  <c r="N18"/>
  <c r="K18"/>
  <c r="D18"/>
  <c r="A18"/>
  <c r="N17"/>
  <c r="K17"/>
  <c r="D17"/>
  <c r="A17"/>
  <c r="N16"/>
  <c r="K16"/>
  <c r="D16"/>
  <c r="A16"/>
  <c r="N15"/>
  <c r="K15"/>
  <c r="D15"/>
  <c r="A15"/>
  <c r="N14"/>
  <c r="K14"/>
  <c r="D14"/>
  <c r="A14"/>
  <c r="N13"/>
  <c r="K13"/>
  <c r="D13"/>
  <c r="A13"/>
  <c r="N12"/>
  <c r="K12"/>
  <c r="D12"/>
  <c r="A12"/>
  <c r="N11"/>
  <c r="K11"/>
  <c r="D11"/>
  <c r="A11"/>
  <c r="N10"/>
  <c r="K10"/>
  <c r="D10"/>
  <c r="A10"/>
  <c r="N9"/>
  <c r="K9"/>
  <c r="D9"/>
  <c r="A9"/>
  <c r="N8"/>
  <c r="K8"/>
  <c r="D8"/>
  <c r="A8"/>
  <c r="N7"/>
  <c r="K7"/>
  <c r="D7"/>
  <c r="A7"/>
  <c r="N6"/>
  <c r="K6"/>
  <c r="D6"/>
  <c r="A6"/>
  <c r="N5"/>
  <c r="K5"/>
  <c r="D5"/>
  <c r="A5"/>
  <c r="L59" i="39"/>
  <c r="F59"/>
  <c r="E59"/>
  <c r="D56"/>
  <c r="O53"/>
  <c r="K53"/>
  <c r="G53"/>
  <c r="A53"/>
  <c r="O52"/>
  <c r="G52"/>
  <c r="I47"/>
  <c r="H47"/>
  <c r="G47"/>
  <c r="F47"/>
  <c r="E47"/>
  <c r="C47"/>
  <c r="B47"/>
  <c r="D46"/>
  <c r="A46"/>
  <c r="D45"/>
  <c r="A45"/>
  <c r="D44"/>
  <c r="A44"/>
  <c r="D43"/>
  <c r="A43"/>
  <c r="D42"/>
  <c r="A42"/>
  <c r="N41"/>
  <c r="K41"/>
  <c r="D41"/>
  <c r="A41"/>
  <c r="O40"/>
  <c r="M40"/>
  <c r="L40"/>
  <c r="D40"/>
  <c r="A40"/>
  <c r="N39"/>
  <c r="K39"/>
  <c r="D39"/>
  <c r="A39"/>
  <c r="N38"/>
  <c r="K38"/>
  <c r="D38"/>
  <c r="A38"/>
  <c r="N37"/>
  <c r="K37"/>
  <c r="D37"/>
  <c r="A37"/>
  <c r="D36"/>
  <c r="A36"/>
  <c r="D35"/>
  <c r="A35"/>
  <c r="D34"/>
  <c r="A34"/>
  <c r="D33"/>
  <c r="A33"/>
  <c r="N32"/>
  <c r="K32"/>
  <c r="D32"/>
  <c r="A32"/>
  <c r="O31"/>
  <c r="M31"/>
  <c r="L31"/>
  <c r="D31"/>
  <c r="A31"/>
  <c r="N30"/>
  <c r="K30"/>
  <c r="D30"/>
  <c r="A30"/>
  <c r="N29"/>
  <c r="K29"/>
  <c r="D29"/>
  <c r="A29"/>
  <c r="N28"/>
  <c r="K28"/>
  <c r="D28"/>
  <c r="A28"/>
  <c r="N27"/>
  <c r="K27"/>
  <c r="D27"/>
  <c r="A27"/>
  <c r="N26"/>
  <c r="K26"/>
  <c r="D26"/>
  <c r="A26"/>
  <c r="D25"/>
  <c r="A25"/>
  <c r="D24"/>
  <c r="A24"/>
  <c r="D23"/>
  <c r="A23"/>
  <c r="D22"/>
  <c r="A22"/>
  <c r="D21"/>
  <c r="A21"/>
  <c r="N20"/>
  <c r="K20"/>
  <c r="D20"/>
  <c r="A20"/>
  <c r="O19"/>
  <c r="M19"/>
  <c r="L19"/>
  <c r="D19"/>
  <c r="A19"/>
  <c r="N18"/>
  <c r="K18"/>
  <c r="D18"/>
  <c r="A18"/>
  <c r="N17"/>
  <c r="K17"/>
  <c r="D17"/>
  <c r="A17"/>
  <c r="N16"/>
  <c r="K16"/>
  <c r="D16"/>
  <c r="A16"/>
  <c r="N15"/>
  <c r="K15"/>
  <c r="D15"/>
  <c r="A15"/>
  <c r="N14"/>
  <c r="K14"/>
  <c r="D14"/>
  <c r="A14"/>
  <c r="N13"/>
  <c r="K13"/>
  <c r="D13"/>
  <c r="A13"/>
  <c r="N12"/>
  <c r="K12"/>
  <c r="D12"/>
  <c r="A12"/>
  <c r="N11"/>
  <c r="K11"/>
  <c r="D11"/>
  <c r="A11"/>
  <c r="N10"/>
  <c r="K10"/>
  <c r="D10"/>
  <c r="A10"/>
  <c r="N9"/>
  <c r="K9"/>
  <c r="D9"/>
  <c r="A9"/>
  <c r="N8"/>
  <c r="K8"/>
  <c r="D8"/>
  <c r="A8"/>
  <c r="N7"/>
  <c r="K7"/>
  <c r="D7"/>
  <c r="A7"/>
  <c r="N6"/>
  <c r="K6"/>
  <c r="D6"/>
  <c r="A6"/>
  <c r="N5"/>
  <c r="K5"/>
  <c r="D5"/>
  <c r="A5"/>
  <c r="L59" i="35"/>
  <c r="F59"/>
  <c r="E59"/>
  <c r="D56"/>
  <c r="O53"/>
  <c r="K53"/>
  <c r="G53"/>
  <c r="A53"/>
  <c r="O52"/>
  <c r="G52"/>
  <c r="I47"/>
  <c r="H47"/>
  <c r="G47"/>
  <c r="F47"/>
  <c r="E47"/>
  <c r="C47"/>
  <c r="B47"/>
  <c r="D46"/>
  <c r="A46"/>
  <c r="D45"/>
  <c r="A45"/>
  <c r="D44"/>
  <c r="A44"/>
  <c r="D43"/>
  <c r="A43"/>
  <c r="D42"/>
  <c r="A42"/>
  <c r="N41"/>
  <c r="K41"/>
  <c r="D41"/>
  <c r="A41"/>
  <c r="O40"/>
  <c r="N40"/>
  <c r="D40"/>
  <c r="A40"/>
  <c r="N39"/>
  <c r="K39"/>
  <c r="D39"/>
  <c r="A39"/>
  <c r="N38"/>
  <c r="K38"/>
  <c r="D38"/>
  <c r="A38"/>
  <c r="N37"/>
  <c r="K37"/>
  <c r="D37"/>
  <c r="A37"/>
  <c r="D36"/>
  <c r="A36"/>
  <c r="D35"/>
  <c r="A35"/>
  <c r="D34"/>
  <c r="A34"/>
  <c r="D33"/>
  <c r="A33"/>
  <c r="N32"/>
  <c r="K32"/>
  <c r="D32"/>
  <c r="A32"/>
  <c r="M31"/>
  <c r="L31"/>
  <c r="D31"/>
  <c r="A31"/>
  <c r="N30"/>
  <c r="K30"/>
  <c r="D30"/>
  <c r="A30"/>
  <c r="N29"/>
  <c r="K29"/>
  <c r="D29"/>
  <c r="A29"/>
  <c r="N28"/>
  <c r="K28"/>
  <c r="D28"/>
  <c r="A28"/>
  <c r="N27"/>
  <c r="K27"/>
  <c r="D27"/>
  <c r="A27"/>
  <c r="N26"/>
  <c r="K26"/>
  <c r="D26"/>
  <c r="A26"/>
  <c r="D25"/>
  <c r="A25"/>
  <c r="D24"/>
  <c r="A24"/>
  <c r="D23"/>
  <c r="A23"/>
  <c r="D22"/>
  <c r="A22"/>
  <c r="D21"/>
  <c r="A21"/>
  <c r="N20"/>
  <c r="K20"/>
  <c r="D20"/>
  <c r="A20"/>
  <c r="O19"/>
  <c r="M19"/>
  <c r="L19"/>
  <c r="N19" s="1"/>
  <c r="D19"/>
  <c r="A19"/>
  <c r="N18"/>
  <c r="K18"/>
  <c r="D18"/>
  <c r="A18"/>
  <c r="N17"/>
  <c r="K17"/>
  <c r="D17"/>
  <c r="A17"/>
  <c r="N16"/>
  <c r="K16"/>
  <c r="D16"/>
  <c r="A16"/>
  <c r="N15"/>
  <c r="K15"/>
  <c r="D15"/>
  <c r="A15"/>
  <c r="N14"/>
  <c r="K14"/>
  <c r="D14"/>
  <c r="A14"/>
  <c r="N13"/>
  <c r="K13"/>
  <c r="D13"/>
  <c r="A13"/>
  <c r="N12"/>
  <c r="K12"/>
  <c r="D12"/>
  <c r="A12"/>
  <c r="N11"/>
  <c r="K11"/>
  <c r="D11"/>
  <c r="A11"/>
  <c r="N10"/>
  <c r="K10"/>
  <c r="D10"/>
  <c r="A10"/>
  <c r="N9"/>
  <c r="K9"/>
  <c r="D9"/>
  <c r="A9"/>
  <c r="N8"/>
  <c r="K8"/>
  <c r="D8"/>
  <c r="A8"/>
  <c r="N7"/>
  <c r="K7"/>
  <c r="D7"/>
  <c r="A7"/>
  <c r="N6"/>
  <c r="K6"/>
  <c r="D6"/>
  <c r="A6"/>
  <c r="N5"/>
  <c r="K5"/>
  <c r="D5"/>
  <c r="A5"/>
  <c r="L59" i="37"/>
  <c r="F59"/>
  <c r="E59"/>
  <c r="D56"/>
  <c r="O53"/>
  <c r="K53"/>
  <c r="G53"/>
  <c r="A53"/>
  <c r="O52"/>
  <c r="G52"/>
  <c r="I47"/>
  <c r="H47"/>
  <c r="G47"/>
  <c r="F47"/>
  <c r="E47"/>
  <c r="C47"/>
  <c r="B47"/>
  <c r="D46"/>
  <c r="A46"/>
  <c r="D45"/>
  <c r="A45"/>
  <c r="D44"/>
  <c r="A44"/>
  <c r="D43"/>
  <c r="A43"/>
  <c r="D42"/>
  <c r="A42"/>
  <c r="N41"/>
  <c r="K41"/>
  <c r="D41"/>
  <c r="A41"/>
  <c r="O40"/>
  <c r="M40"/>
  <c r="L40"/>
  <c r="D40"/>
  <c r="A40"/>
  <c r="N39"/>
  <c r="K39"/>
  <c r="D39"/>
  <c r="A39"/>
  <c r="N38"/>
  <c r="K38"/>
  <c r="D38"/>
  <c r="A38"/>
  <c r="N37"/>
  <c r="K37"/>
  <c r="D37"/>
  <c r="A37"/>
  <c r="D36"/>
  <c r="A36"/>
  <c r="D35"/>
  <c r="A35"/>
  <c r="D34"/>
  <c r="A34"/>
  <c r="D33"/>
  <c r="A33"/>
  <c r="N32"/>
  <c r="K32"/>
  <c r="D32"/>
  <c r="A32"/>
  <c r="O31"/>
  <c r="M31"/>
  <c r="L31"/>
  <c r="N31" s="1"/>
  <c r="D31"/>
  <c r="A31"/>
  <c r="N30"/>
  <c r="K30"/>
  <c r="D30"/>
  <c r="A30"/>
  <c r="N29"/>
  <c r="K29"/>
  <c r="D29"/>
  <c r="A29"/>
  <c r="N28"/>
  <c r="K28"/>
  <c r="D28"/>
  <c r="A28"/>
  <c r="N27"/>
  <c r="K27"/>
  <c r="D27"/>
  <c r="A27"/>
  <c r="N26"/>
  <c r="K26"/>
  <c r="D26"/>
  <c r="A26"/>
  <c r="D25"/>
  <c r="A25"/>
  <c r="D24"/>
  <c r="A24"/>
  <c r="D23"/>
  <c r="A23"/>
  <c r="D22"/>
  <c r="A22"/>
  <c r="D21"/>
  <c r="A21"/>
  <c r="N20"/>
  <c r="K20"/>
  <c r="D20"/>
  <c r="A20"/>
  <c r="O19"/>
  <c r="M19"/>
  <c r="L19"/>
  <c r="D19"/>
  <c r="A19"/>
  <c r="N18"/>
  <c r="K18"/>
  <c r="D18"/>
  <c r="A18"/>
  <c r="N17"/>
  <c r="K17"/>
  <c r="D17"/>
  <c r="A17"/>
  <c r="N16"/>
  <c r="K16"/>
  <c r="D16"/>
  <c r="A16"/>
  <c r="N15"/>
  <c r="K15"/>
  <c r="D15"/>
  <c r="A15"/>
  <c r="N14"/>
  <c r="K14"/>
  <c r="D14"/>
  <c r="A14"/>
  <c r="N13"/>
  <c r="K13"/>
  <c r="D13"/>
  <c r="A13"/>
  <c r="N12"/>
  <c r="K12"/>
  <c r="D12"/>
  <c r="A12"/>
  <c r="N11"/>
  <c r="K11"/>
  <c r="D11"/>
  <c r="A11"/>
  <c r="N10"/>
  <c r="K10"/>
  <c r="D10"/>
  <c r="A10"/>
  <c r="N9"/>
  <c r="K9"/>
  <c r="D9"/>
  <c r="A9"/>
  <c r="N8"/>
  <c r="K8"/>
  <c r="D8"/>
  <c r="A8"/>
  <c r="N7"/>
  <c r="K7"/>
  <c r="D7"/>
  <c r="A7"/>
  <c r="N6"/>
  <c r="K6"/>
  <c r="D6"/>
  <c r="A6"/>
  <c r="N5"/>
  <c r="K5"/>
  <c r="D5"/>
  <c r="A5"/>
  <c r="L59" i="38"/>
  <c r="F59"/>
  <c r="E59"/>
  <c r="D56"/>
  <c r="O53"/>
  <c r="K53"/>
  <c r="G53"/>
  <c r="A53"/>
  <c r="O52"/>
  <c r="G52"/>
  <c r="I47"/>
  <c r="H47"/>
  <c r="G47"/>
  <c r="F47"/>
  <c r="E47"/>
  <c r="C47"/>
  <c r="B47"/>
  <c r="D46"/>
  <c r="A46"/>
  <c r="D45"/>
  <c r="A45"/>
  <c r="D44"/>
  <c r="A44"/>
  <c r="D43"/>
  <c r="A43"/>
  <c r="D42"/>
  <c r="A42"/>
  <c r="N41"/>
  <c r="K41"/>
  <c r="D41"/>
  <c r="A41"/>
  <c r="O40"/>
  <c r="M40"/>
  <c r="L40"/>
  <c r="D40"/>
  <c r="A40"/>
  <c r="N39"/>
  <c r="K39"/>
  <c r="D39"/>
  <c r="A39"/>
  <c r="N38"/>
  <c r="K38"/>
  <c r="D38"/>
  <c r="A38"/>
  <c r="N37"/>
  <c r="K37"/>
  <c r="D37"/>
  <c r="A37"/>
  <c r="D36"/>
  <c r="A36"/>
  <c r="D35"/>
  <c r="A35"/>
  <c r="D34"/>
  <c r="A34"/>
  <c r="D33"/>
  <c r="A33"/>
  <c r="N32"/>
  <c r="K32"/>
  <c r="D32"/>
  <c r="A32"/>
  <c r="O31"/>
  <c r="M31"/>
  <c r="L31"/>
  <c r="N31" s="1"/>
  <c r="D31"/>
  <c r="A31"/>
  <c r="N30"/>
  <c r="K30"/>
  <c r="D30"/>
  <c r="A30"/>
  <c r="N29"/>
  <c r="K29"/>
  <c r="D29"/>
  <c r="A29"/>
  <c r="N28"/>
  <c r="K28"/>
  <c r="D28"/>
  <c r="A28"/>
  <c r="N27"/>
  <c r="K27"/>
  <c r="D27"/>
  <c r="A27"/>
  <c r="N26"/>
  <c r="K26"/>
  <c r="D26"/>
  <c r="A26"/>
  <c r="D25"/>
  <c r="A25"/>
  <c r="D24"/>
  <c r="A24"/>
  <c r="D23"/>
  <c r="A23"/>
  <c r="D22"/>
  <c r="A22"/>
  <c r="D21"/>
  <c r="A21"/>
  <c r="N20"/>
  <c r="K20"/>
  <c r="D20"/>
  <c r="A20"/>
  <c r="O19"/>
  <c r="M19"/>
  <c r="N19"/>
  <c r="D19"/>
  <c r="A19"/>
  <c r="N18"/>
  <c r="K18"/>
  <c r="D18"/>
  <c r="A18"/>
  <c r="N17"/>
  <c r="K17"/>
  <c r="D17"/>
  <c r="A17"/>
  <c r="N16"/>
  <c r="K16"/>
  <c r="D16"/>
  <c r="A16"/>
  <c r="N15"/>
  <c r="K15"/>
  <c r="D15"/>
  <c r="A15"/>
  <c r="N14"/>
  <c r="K14"/>
  <c r="D14"/>
  <c r="A14"/>
  <c r="N13"/>
  <c r="K13"/>
  <c r="D13"/>
  <c r="A13"/>
  <c r="N12"/>
  <c r="K12"/>
  <c r="D12"/>
  <c r="A12"/>
  <c r="N11"/>
  <c r="K11"/>
  <c r="D11"/>
  <c r="A11"/>
  <c r="N10"/>
  <c r="K10"/>
  <c r="D10"/>
  <c r="A10"/>
  <c r="N9"/>
  <c r="K9"/>
  <c r="D9"/>
  <c r="A9"/>
  <c r="N8"/>
  <c r="K8"/>
  <c r="D8"/>
  <c r="A8"/>
  <c r="N7"/>
  <c r="K7"/>
  <c r="D7"/>
  <c r="A7"/>
  <c r="N6"/>
  <c r="K6"/>
  <c r="D6"/>
  <c r="A6"/>
  <c r="N5"/>
  <c r="K5"/>
  <c r="D5"/>
  <c r="A5"/>
  <c r="L59" i="33"/>
  <c r="F59"/>
  <c r="E59"/>
  <c r="D56"/>
  <c r="O53"/>
  <c r="K53"/>
  <c r="G53"/>
  <c r="A53"/>
  <c r="O52"/>
  <c r="G52"/>
  <c r="I47"/>
  <c r="H47"/>
  <c r="G47"/>
  <c r="F47"/>
  <c r="E47"/>
  <c r="C47"/>
  <c r="B47"/>
  <c r="D46"/>
  <c r="A46"/>
  <c r="D45"/>
  <c r="A45"/>
  <c r="D44"/>
  <c r="A44"/>
  <c r="D43"/>
  <c r="A43"/>
  <c r="D42"/>
  <c r="A42"/>
  <c r="N41"/>
  <c r="K41"/>
  <c r="D41"/>
  <c r="A41"/>
  <c r="O40"/>
  <c r="M40"/>
  <c r="L40"/>
  <c r="D40"/>
  <c r="A40"/>
  <c r="N39"/>
  <c r="K39"/>
  <c r="D39"/>
  <c r="A39"/>
  <c r="N38"/>
  <c r="K38"/>
  <c r="D38"/>
  <c r="A38"/>
  <c r="N37"/>
  <c r="K37"/>
  <c r="D37"/>
  <c r="A37"/>
  <c r="D36"/>
  <c r="A36"/>
  <c r="D35"/>
  <c r="A35"/>
  <c r="D34"/>
  <c r="A34"/>
  <c r="D33"/>
  <c r="A33"/>
  <c r="N32"/>
  <c r="K32"/>
  <c r="D32"/>
  <c r="A32"/>
  <c r="O31"/>
  <c r="M31"/>
  <c r="L31"/>
  <c r="D31"/>
  <c r="A31"/>
  <c r="N30"/>
  <c r="K30"/>
  <c r="D30"/>
  <c r="A30"/>
  <c r="N29"/>
  <c r="K29"/>
  <c r="D29"/>
  <c r="A29"/>
  <c r="N28"/>
  <c r="K28"/>
  <c r="D28"/>
  <c r="A28"/>
  <c r="N27"/>
  <c r="K27"/>
  <c r="D27"/>
  <c r="A27"/>
  <c r="N26"/>
  <c r="K26"/>
  <c r="D26"/>
  <c r="A26"/>
  <c r="D25"/>
  <c r="A25"/>
  <c r="D24"/>
  <c r="A24"/>
  <c r="D23"/>
  <c r="A23"/>
  <c r="D22"/>
  <c r="A22"/>
  <c r="D21"/>
  <c r="A21"/>
  <c r="N20"/>
  <c r="K20"/>
  <c r="D20"/>
  <c r="A20"/>
  <c r="O19"/>
  <c r="M19"/>
  <c r="L19"/>
  <c r="D19"/>
  <c r="A19"/>
  <c r="N18"/>
  <c r="K18"/>
  <c r="D18"/>
  <c r="A18"/>
  <c r="N17"/>
  <c r="K17"/>
  <c r="D17"/>
  <c r="A17"/>
  <c r="N16"/>
  <c r="K16"/>
  <c r="D16"/>
  <c r="A16"/>
  <c r="N15"/>
  <c r="K15"/>
  <c r="D15"/>
  <c r="A15"/>
  <c r="N14"/>
  <c r="K14"/>
  <c r="D14"/>
  <c r="A14"/>
  <c r="N13"/>
  <c r="K13"/>
  <c r="D13"/>
  <c r="A13"/>
  <c r="N12"/>
  <c r="K12"/>
  <c r="D12"/>
  <c r="A12"/>
  <c r="N11"/>
  <c r="K11"/>
  <c r="D11"/>
  <c r="A11"/>
  <c r="N10"/>
  <c r="K10"/>
  <c r="D10"/>
  <c r="A10"/>
  <c r="N9"/>
  <c r="K9"/>
  <c r="D9"/>
  <c r="A9"/>
  <c r="N8"/>
  <c r="K8"/>
  <c r="D8"/>
  <c r="A8"/>
  <c r="N7"/>
  <c r="K7"/>
  <c r="D7"/>
  <c r="A7"/>
  <c r="N6"/>
  <c r="K6"/>
  <c r="D6"/>
  <c r="A6"/>
  <c r="N5"/>
  <c r="K5"/>
  <c r="D5"/>
  <c r="A5"/>
  <c r="L59" i="32"/>
  <c r="F59"/>
  <c r="E59"/>
  <c r="D56"/>
  <c r="O53"/>
  <c r="K53"/>
  <c r="G53"/>
  <c r="A53"/>
  <c r="O52"/>
  <c r="G52"/>
  <c r="I47"/>
  <c r="H47"/>
  <c r="G47"/>
  <c r="F47"/>
  <c r="E47"/>
  <c r="C47"/>
  <c r="B47"/>
  <c r="D46"/>
  <c r="A46"/>
  <c r="D45"/>
  <c r="A45"/>
  <c r="D44"/>
  <c r="A44"/>
  <c r="D43"/>
  <c r="A43"/>
  <c r="D42"/>
  <c r="A42"/>
  <c r="N41"/>
  <c r="K41"/>
  <c r="D41"/>
  <c r="A41"/>
  <c r="O40"/>
  <c r="M40"/>
  <c r="L40"/>
  <c r="N40" s="1"/>
  <c r="D40"/>
  <c r="A40"/>
  <c r="N39"/>
  <c r="K39"/>
  <c r="D39"/>
  <c r="A39"/>
  <c r="N38"/>
  <c r="K38"/>
  <c r="D38"/>
  <c r="A38"/>
  <c r="N37"/>
  <c r="K37"/>
  <c r="D37"/>
  <c r="A37"/>
  <c r="D36"/>
  <c r="A36"/>
  <c r="D35"/>
  <c r="A35"/>
  <c r="D34"/>
  <c r="A34"/>
  <c r="D33"/>
  <c r="A33"/>
  <c r="N32"/>
  <c r="K32"/>
  <c r="D32"/>
  <c r="A32"/>
  <c r="O31"/>
  <c r="M31"/>
  <c r="L31"/>
  <c r="D31"/>
  <c r="A31"/>
  <c r="N30"/>
  <c r="K30"/>
  <c r="D30"/>
  <c r="A30"/>
  <c r="N29"/>
  <c r="K29"/>
  <c r="D29"/>
  <c r="A29"/>
  <c r="N28"/>
  <c r="K28"/>
  <c r="D28"/>
  <c r="A28"/>
  <c r="N27"/>
  <c r="K27"/>
  <c r="D27"/>
  <c r="A27"/>
  <c r="N26"/>
  <c r="K26"/>
  <c r="D26"/>
  <c r="A26"/>
  <c r="D25"/>
  <c r="A25"/>
  <c r="D24"/>
  <c r="A24"/>
  <c r="D23"/>
  <c r="A23"/>
  <c r="D22"/>
  <c r="A22"/>
  <c r="D21"/>
  <c r="A21"/>
  <c r="N20"/>
  <c r="K20"/>
  <c r="D20"/>
  <c r="A20"/>
  <c r="O19"/>
  <c r="M19"/>
  <c r="L19"/>
  <c r="D19"/>
  <c r="A19"/>
  <c r="N18"/>
  <c r="K18"/>
  <c r="D18"/>
  <c r="A18"/>
  <c r="N17"/>
  <c r="K17"/>
  <c r="D17"/>
  <c r="A17"/>
  <c r="N16"/>
  <c r="K16"/>
  <c r="D16"/>
  <c r="A16"/>
  <c r="N15"/>
  <c r="K15"/>
  <c r="D15"/>
  <c r="A15"/>
  <c r="N14"/>
  <c r="K14"/>
  <c r="D14"/>
  <c r="A14"/>
  <c r="N13"/>
  <c r="K13"/>
  <c r="D13"/>
  <c r="A13"/>
  <c r="N12"/>
  <c r="K12"/>
  <c r="D12"/>
  <c r="A12"/>
  <c r="N11"/>
  <c r="K11"/>
  <c r="D11"/>
  <c r="A11"/>
  <c r="N10"/>
  <c r="K10"/>
  <c r="D10"/>
  <c r="A10"/>
  <c r="N9"/>
  <c r="K9"/>
  <c r="D9"/>
  <c r="A9"/>
  <c r="K8"/>
  <c r="D8"/>
  <c r="A8"/>
  <c r="N7"/>
  <c r="K7"/>
  <c r="D7"/>
  <c r="A7"/>
  <c r="N6"/>
  <c r="K6"/>
  <c r="D6"/>
  <c r="A6"/>
  <c r="N5"/>
  <c r="K5"/>
  <c r="D5"/>
  <c r="A5"/>
  <c r="A6" i="19"/>
  <c r="L59" i="31"/>
  <c r="F59"/>
  <c r="E59"/>
  <c r="D56"/>
  <c r="O53"/>
  <c r="K53"/>
  <c r="G53"/>
  <c r="A53"/>
  <c r="O52"/>
  <c r="G52"/>
  <c r="I47"/>
  <c r="H47"/>
  <c r="G47"/>
  <c r="F47"/>
  <c r="E47"/>
  <c r="C47"/>
  <c r="B47"/>
  <c r="D46"/>
  <c r="A46"/>
  <c r="D45"/>
  <c r="A45"/>
  <c r="D44"/>
  <c r="A44"/>
  <c r="D43"/>
  <c r="A43"/>
  <c r="D42"/>
  <c r="A42"/>
  <c r="N41"/>
  <c r="K41"/>
  <c r="D41"/>
  <c r="A41"/>
  <c r="O40"/>
  <c r="M40"/>
  <c r="N40"/>
  <c r="D40"/>
  <c r="A40"/>
  <c r="N39"/>
  <c r="K39"/>
  <c r="D39"/>
  <c r="A39"/>
  <c r="N38"/>
  <c r="K38"/>
  <c r="D38"/>
  <c r="A38"/>
  <c r="N37"/>
  <c r="K37"/>
  <c r="D37"/>
  <c r="A37"/>
  <c r="D36"/>
  <c r="A36"/>
  <c r="D35"/>
  <c r="A35"/>
  <c r="D34"/>
  <c r="A34"/>
  <c r="D33"/>
  <c r="A33"/>
  <c r="N32"/>
  <c r="K32"/>
  <c r="D32"/>
  <c r="A32"/>
  <c r="O31"/>
  <c r="M31"/>
  <c r="L31"/>
  <c r="N31" s="1"/>
  <c r="D31"/>
  <c r="A31"/>
  <c r="N30"/>
  <c r="K30"/>
  <c r="D30"/>
  <c r="A30"/>
  <c r="N29"/>
  <c r="K29"/>
  <c r="D29"/>
  <c r="A29"/>
  <c r="N28"/>
  <c r="K28"/>
  <c r="D28"/>
  <c r="A28"/>
  <c r="N27"/>
  <c r="K27"/>
  <c r="D27"/>
  <c r="A27"/>
  <c r="N26"/>
  <c r="K26"/>
  <c r="D26"/>
  <c r="A26"/>
  <c r="D25"/>
  <c r="A25"/>
  <c r="D24"/>
  <c r="A24"/>
  <c r="D23"/>
  <c r="A23"/>
  <c r="D22"/>
  <c r="A22"/>
  <c r="D21"/>
  <c r="A21"/>
  <c r="N20"/>
  <c r="K20"/>
  <c r="D20"/>
  <c r="A20"/>
  <c r="O19"/>
  <c r="M19"/>
  <c r="L19"/>
  <c r="D19"/>
  <c r="A19"/>
  <c r="N18"/>
  <c r="K18"/>
  <c r="D18"/>
  <c r="A18"/>
  <c r="N17"/>
  <c r="K17"/>
  <c r="D17"/>
  <c r="A17"/>
  <c r="N16"/>
  <c r="K16"/>
  <c r="D16"/>
  <c r="A16"/>
  <c r="N15"/>
  <c r="K15"/>
  <c r="D15"/>
  <c r="A15"/>
  <c r="N14"/>
  <c r="K14"/>
  <c r="D14"/>
  <c r="A14"/>
  <c r="N13"/>
  <c r="K13"/>
  <c r="D13"/>
  <c r="A13"/>
  <c r="N12"/>
  <c r="K12"/>
  <c r="D12"/>
  <c r="A12"/>
  <c r="N11"/>
  <c r="K11"/>
  <c r="D11"/>
  <c r="A11"/>
  <c r="N10"/>
  <c r="K10"/>
  <c r="D10"/>
  <c r="A10"/>
  <c r="N9"/>
  <c r="K9"/>
  <c r="D9"/>
  <c r="A9"/>
  <c r="N8"/>
  <c r="K8"/>
  <c r="D8"/>
  <c r="A8"/>
  <c r="N7"/>
  <c r="K7"/>
  <c r="D7"/>
  <c r="A7"/>
  <c r="N6"/>
  <c r="K6"/>
  <c r="D6"/>
  <c r="A6"/>
  <c r="N5"/>
  <c r="K5"/>
  <c r="D5"/>
  <c r="A5"/>
  <c r="O40" i="19"/>
  <c r="O19"/>
  <c r="O31"/>
  <c r="K37"/>
  <c r="K38"/>
  <c r="N10"/>
  <c r="N11"/>
  <c r="N12"/>
  <c r="N13"/>
  <c r="N14"/>
  <c r="N15"/>
  <c r="N16"/>
  <c r="N17"/>
  <c r="N18"/>
  <c r="M5" i="29"/>
  <c r="L5"/>
  <c r="M19" i="19"/>
  <c r="M31"/>
  <c r="L19"/>
  <c r="L31"/>
  <c r="N31" s="1"/>
  <c r="B47"/>
  <c r="A40"/>
  <c r="A41"/>
  <c r="A42"/>
  <c r="A43"/>
  <c r="A44"/>
  <c r="A45"/>
  <c r="A46"/>
  <c r="N31" i="44" l="1"/>
  <c r="N19"/>
  <c r="N31" i="42"/>
  <c r="N31" i="41"/>
  <c r="N40"/>
  <c r="D47"/>
  <c r="N31" i="40"/>
  <c r="N19" i="34"/>
  <c r="N31" i="36"/>
  <c r="N19" i="39"/>
  <c r="N31"/>
  <c r="N40"/>
  <c r="N31" i="35"/>
  <c r="N19" i="37"/>
  <c r="N40"/>
  <c r="N40" i="38"/>
  <c r="N19" i="19"/>
  <c r="N19" i="31"/>
  <c r="N19" i="33"/>
  <c r="N31"/>
  <c r="N40"/>
  <c r="D47" i="37"/>
  <c r="D47" i="45"/>
  <c r="D47" i="36"/>
  <c r="N19" i="32"/>
  <c r="N31"/>
  <c r="D47" i="33"/>
  <c r="D47" i="34"/>
  <c r="D47" i="42"/>
  <c r="D47" i="43"/>
  <c r="D47" i="32"/>
  <c r="D47" i="35"/>
  <c r="D47" i="38"/>
  <c r="D47" i="44"/>
  <c r="D47" i="39"/>
  <c r="D47" i="40"/>
  <c r="D47" i="31"/>
  <c r="N5" i="29"/>
  <c r="O32"/>
  <c r="M32"/>
  <c r="M20"/>
  <c r="O20" s="1"/>
  <c r="L20"/>
  <c r="M57"/>
  <c r="M58"/>
  <c r="M56"/>
  <c r="N52"/>
  <c r="M52"/>
  <c r="O38"/>
  <c r="O39"/>
  <c r="O37"/>
  <c r="M38"/>
  <c r="M39"/>
  <c r="M37"/>
  <c r="L38"/>
  <c r="L39"/>
  <c r="L37"/>
  <c r="O26"/>
  <c r="M26"/>
  <c r="L27"/>
  <c r="N27" s="1"/>
  <c r="L28"/>
  <c r="N28" s="1"/>
  <c r="L29"/>
  <c r="N29" s="1"/>
  <c r="L30"/>
  <c r="N30" s="1"/>
  <c r="L26"/>
  <c r="O6"/>
  <c r="O7"/>
  <c r="O8"/>
  <c r="O9"/>
  <c r="O10"/>
  <c r="O11"/>
  <c r="O12"/>
  <c r="O13"/>
  <c r="O14"/>
  <c r="O15"/>
  <c r="O16"/>
  <c r="O17"/>
  <c r="O18"/>
  <c r="O5"/>
  <c r="M6"/>
  <c r="M10"/>
  <c r="M11"/>
  <c r="M12"/>
  <c r="M13"/>
  <c r="M14"/>
  <c r="M15"/>
  <c r="M16"/>
  <c r="M17"/>
  <c r="M18"/>
  <c r="L6"/>
  <c r="L7"/>
  <c r="L8"/>
  <c r="L9"/>
  <c r="L10"/>
  <c r="L11"/>
  <c r="L12"/>
  <c r="L13"/>
  <c r="N13" s="1"/>
  <c r="L14"/>
  <c r="N14" s="1"/>
  <c r="L15"/>
  <c r="N15" s="1"/>
  <c r="L16"/>
  <c r="N16" s="1"/>
  <c r="L17"/>
  <c r="N17" s="1"/>
  <c r="L18"/>
  <c r="N18" s="1"/>
  <c r="N12" l="1"/>
  <c r="N11"/>
  <c r="N10"/>
  <c r="N6"/>
  <c r="N9"/>
  <c r="N8"/>
  <c r="N7"/>
  <c r="N20"/>
  <c r="L59" i="19"/>
  <c r="F59"/>
  <c r="E59"/>
  <c r="D56"/>
  <c r="O53"/>
  <c r="K53"/>
  <c r="G53"/>
  <c r="A53"/>
  <c r="O52"/>
  <c r="G52"/>
  <c r="I47"/>
  <c r="H47"/>
  <c r="G47"/>
  <c r="F47"/>
  <c r="E47"/>
  <c r="C47"/>
  <c r="D46"/>
  <c r="D45"/>
  <c r="D44"/>
  <c r="D43"/>
  <c r="D42"/>
  <c r="N41"/>
  <c r="K41"/>
  <c r="D41"/>
  <c r="M40"/>
  <c r="L40"/>
  <c r="D40"/>
  <c r="N39"/>
  <c r="K39"/>
  <c r="D39"/>
  <c r="A39"/>
  <c r="N38"/>
  <c r="D38"/>
  <c r="A38"/>
  <c r="N37"/>
  <c r="D37"/>
  <c r="A37"/>
  <c r="D36"/>
  <c r="A36"/>
  <c r="D35"/>
  <c r="A35"/>
  <c r="D34"/>
  <c r="A34"/>
  <c r="D33"/>
  <c r="A33"/>
  <c r="N32"/>
  <c r="K32"/>
  <c r="D32"/>
  <c r="A32"/>
  <c r="D31"/>
  <c r="A31"/>
  <c r="N30"/>
  <c r="K30"/>
  <c r="D30"/>
  <c r="A30"/>
  <c r="N29"/>
  <c r="K29"/>
  <c r="D29"/>
  <c r="A29"/>
  <c r="N28"/>
  <c r="K28"/>
  <c r="D28"/>
  <c r="A28"/>
  <c r="N27"/>
  <c r="K27"/>
  <c r="D27"/>
  <c r="A27"/>
  <c r="N26"/>
  <c r="D26"/>
  <c r="A26"/>
  <c r="D25"/>
  <c r="A25"/>
  <c r="D24"/>
  <c r="A24"/>
  <c r="D23"/>
  <c r="A23"/>
  <c r="D22"/>
  <c r="A22"/>
  <c r="D21"/>
  <c r="A21"/>
  <c r="N20"/>
  <c r="K20"/>
  <c r="D20"/>
  <c r="A20"/>
  <c r="D19"/>
  <c r="A19"/>
  <c r="K18"/>
  <c r="D18"/>
  <c r="A18"/>
  <c r="K17"/>
  <c r="D17"/>
  <c r="A17"/>
  <c r="K16"/>
  <c r="D16"/>
  <c r="A16"/>
  <c r="K15"/>
  <c r="D15"/>
  <c r="A15"/>
  <c r="K14"/>
  <c r="D14"/>
  <c r="A14"/>
  <c r="K13"/>
  <c r="D13"/>
  <c r="A13"/>
  <c r="K12"/>
  <c r="D12"/>
  <c r="A12"/>
  <c r="K11"/>
  <c r="D11"/>
  <c r="A11"/>
  <c r="K10"/>
  <c r="D10"/>
  <c r="A10"/>
  <c r="N9"/>
  <c r="K9"/>
  <c r="D9"/>
  <c r="A9"/>
  <c r="N8"/>
  <c r="K8"/>
  <c r="D8"/>
  <c r="A8"/>
  <c r="N7"/>
  <c r="K7"/>
  <c r="D7"/>
  <c r="A7"/>
  <c r="N6"/>
  <c r="K6"/>
  <c r="D6"/>
  <c r="N5"/>
  <c r="K5"/>
  <c r="D5"/>
  <c r="M59" i="29"/>
  <c r="B59"/>
  <c r="C59" s="1"/>
  <c r="D59" s="1"/>
  <c r="E59" s="1"/>
  <c r="E56"/>
  <c r="B56"/>
  <c r="B53"/>
  <c r="O52"/>
  <c r="B52"/>
  <c r="C52" s="1"/>
  <c r="I46"/>
  <c r="H46"/>
  <c r="G46"/>
  <c r="F46"/>
  <c r="E46"/>
  <c r="C46"/>
  <c r="B46"/>
  <c r="I45"/>
  <c r="H45"/>
  <c r="G45"/>
  <c r="F45"/>
  <c r="E45"/>
  <c r="C45"/>
  <c r="B45"/>
  <c r="I44"/>
  <c r="H44"/>
  <c r="G44"/>
  <c r="F44"/>
  <c r="E44"/>
  <c r="C44"/>
  <c r="B44"/>
  <c r="I43"/>
  <c r="H43"/>
  <c r="G43"/>
  <c r="F43"/>
  <c r="E43"/>
  <c r="C43"/>
  <c r="B43"/>
  <c r="I42"/>
  <c r="H42"/>
  <c r="G42"/>
  <c r="F42"/>
  <c r="E42"/>
  <c r="C42"/>
  <c r="B42"/>
  <c r="I41"/>
  <c r="H41"/>
  <c r="G41"/>
  <c r="F41"/>
  <c r="E41"/>
  <c r="C41"/>
  <c r="B41"/>
  <c r="O40"/>
  <c r="M40"/>
  <c r="L40"/>
  <c r="I40"/>
  <c r="H40"/>
  <c r="G40"/>
  <c r="F40"/>
  <c r="E40"/>
  <c r="C40"/>
  <c r="B40"/>
  <c r="N39"/>
  <c r="I39"/>
  <c r="H39"/>
  <c r="G39"/>
  <c r="F39"/>
  <c r="E39"/>
  <c r="C39"/>
  <c r="B39"/>
  <c r="N38"/>
  <c r="I38"/>
  <c r="H38"/>
  <c r="G38"/>
  <c r="F38"/>
  <c r="E38"/>
  <c r="C38"/>
  <c r="B38"/>
  <c r="N37"/>
  <c r="I37"/>
  <c r="H37"/>
  <c r="G37"/>
  <c r="F37"/>
  <c r="E37"/>
  <c r="C37"/>
  <c r="B37"/>
  <c r="I36"/>
  <c r="H36"/>
  <c r="G36"/>
  <c r="F36"/>
  <c r="E36"/>
  <c r="C36"/>
  <c r="B36"/>
  <c r="I35"/>
  <c r="H35"/>
  <c r="G35"/>
  <c r="F35"/>
  <c r="E35"/>
  <c r="C35"/>
  <c r="B35"/>
  <c r="I34"/>
  <c r="H34"/>
  <c r="G34"/>
  <c r="F34"/>
  <c r="E34"/>
  <c r="C34"/>
  <c r="B34"/>
  <c r="I33"/>
  <c r="H33"/>
  <c r="G33"/>
  <c r="F33"/>
  <c r="E33"/>
  <c r="C33"/>
  <c r="B33"/>
  <c r="L32"/>
  <c r="N32" s="1"/>
  <c r="I32"/>
  <c r="H32"/>
  <c r="G32"/>
  <c r="F32"/>
  <c r="E32"/>
  <c r="C32"/>
  <c r="B32"/>
  <c r="O31"/>
  <c r="L31"/>
  <c r="I31"/>
  <c r="H31"/>
  <c r="G31"/>
  <c r="F31"/>
  <c r="E31"/>
  <c r="C31"/>
  <c r="B31"/>
  <c r="I30"/>
  <c r="H30"/>
  <c r="G30"/>
  <c r="F30"/>
  <c r="E30"/>
  <c r="C30"/>
  <c r="B30"/>
  <c r="I29"/>
  <c r="H29"/>
  <c r="G29"/>
  <c r="F29"/>
  <c r="E29"/>
  <c r="C29"/>
  <c r="B29"/>
  <c r="I28"/>
  <c r="H28"/>
  <c r="G28"/>
  <c r="F28"/>
  <c r="E28"/>
  <c r="C28"/>
  <c r="B28"/>
  <c r="I27"/>
  <c r="H27"/>
  <c r="G27"/>
  <c r="F27"/>
  <c r="E27"/>
  <c r="C27"/>
  <c r="B27"/>
  <c r="N26"/>
  <c r="I26"/>
  <c r="H26"/>
  <c r="G26"/>
  <c r="F26"/>
  <c r="E26"/>
  <c r="C26"/>
  <c r="B26"/>
  <c r="I25"/>
  <c r="H25"/>
  <c r="G25"/>
  <c r="F25"/>
  <c r="E25"/>
  <c r="C25"/>
  <c r="B25"/>
  <c r="I24"/>
  <c r="H24"/>
  <c r="G24"/>
  <c r="F24"/>
  <c r="E24"/>
  <c r="C24"/>
  <c r="B24"/>
  <c r="I23"/>
  <c r="H23"/>
  <c r="G23"/>
  <c r="F23"/>
  <c r="E23"/>
  <c r="C23"/>
  <c r="B23"/>
  <c r="I22"/>
  <c r="H22"/>
  <c r="G22"/>
  <c r="F22"/>
  <c r="E22"/>
  <c r="C22"/>
  <c r="B22"/>
  <c r="I21"/>
  <c r="H21"/>
  <c r="G21"/>
  <c r="F21"/>
  <c r="E21"/>
  <c r="C21"/>
  <c r="B21"/>
  <c r="I20"/>
  <c r="H20"/>
  <c r="G20"/>
  <c r="F20"/>
  <c r="E20"/>
  <c r="C20"/>
  <c r="B20"/>
  <c r="O19"/>
  <c r="M19"/>
  <c r="L19"/>
  <c r="I19"/>
  <c r="H19"/>
  <c r="G19"/>
  <c r="F19"/>
  <c r="E19"/>
  <c r="C19"/>
  <c r="B19"/>
  <c r="I18"/>
  <c r="H18"/>
  <c r="G18"/>
  <c r="F18"/>
  <c r="E18"/>
  <c r="C18"/>
  <c r="B18"/>
  <c r="I17"/>
  <c r="H17"/>
  <c r="G17"/>
  <c r="F17"/>
  <c r="E17"/>
  <c r="C17"/>
  <c r="B17"/>
  <c r="I16"/>
  <c r="H16"/>
  <c r="G16"/>
  <c r="F16"/>
  <c r="E16"/>
  <c r="C16"/>
  <c r="B16"/>
  <c r="I15"/>
  <c r="H15"/>
  <c r="G15"/>
  <c r="F15"/>
  <c r="E15"/>
  <c r="C15"/>
  <c r="B15"/>
  <c r="I14"/>
  <c r="H14"/>
  <c r="G14"/>
  <c r="F14"/>
  <c r="E14"/>
  <c r="C14"/>
  <c r="B14"/>
  <c r="I13"/>
  <c r="H13"/>
  <c r="G13"/>
  <c r="F13"/>
  <c r="E13"/>
  <c r="C13"/>
  <c r="B13"/>
  <c r="I12"/>
  <c r="H12"/>
  <c r="G12"/>
  <c r="F12"/>
  <c r="E12"/>
  <c r="C12"/>
  <c r="B12"/>
  <c r="I11"/>
  <c r="H11"/>
  <c r="G11"/>
  <c r="F11"/>
  <c r="E11"/>
  <c r="C11"/>
  <c r="B11"/>
  <c r="I10"/>
  <c r="H10"/>
  <c r="G10"/>
  <c r="F10"/>
  <c r="E10"/>
  <c r="C10"/>
  <c r="B10"/>
  <c r="I9"/>
  <c r="H9"/>
  <c r="G9"/>
  <c r="F9"/>
  <c r="E9"/>
  <c r="C9"/>
  <c r="B9"/>
  <c r="I8"/>
  <c r="H8"/>
  <c r="G8"/>
  <c r="E8"/>
  <c r="C8"/>
  <c r="B8"/>
  <c r="I7"/>
  <c r="H7"/>
  <c r="G7"/>
  <c r="F7"/>
  <c r="E7"/>
  <c r="C7"/>
  <c r="B7"/>
  <c r="I6"/>
  <c r="H6"/>
  <c r="G6"/>
  <c r="F6"/>
  <c r="E6"/>
  <c r="C6"/>
  <c r="I5"/>
  <c r="H5"/>
  <c r="G5"/>
  <c r="F5"/>
  <c r="E5"/>
  <c r="C5"/>
  <c r="B5"/>
  <c r="F50" i="30"/>
  <c r="E50"/>
  <c r="M49"/>
  <c r="D46"/>
  <c r="O42"/>
  <c r="G42"/>
  <c r="O41"/>
  <c r="G41"/>
  <c r="N35"/>
  <c r="I35"/>
  <c r="H35"/>
  <c r="G35"/>
  <c r="F35"/>
  <c r="E35"/>
  <c r="C35"/>
  <c r="B35"/>
  <c r="O34"/>
  <c r="M34"/>
  <c r="L34"/>
  <c r="N34" s="1"/>
  <c r="D34"/>
  <c r="A34"/>
  <c r="N33"/>
  <c r="K33"/>
  <c r="D33"/>
  <c r="A33"/>
  <c r="N32"/>
  <c r="K32"/>
  <c r="D32"/>
  <c r="A32"/>
  <c r="N31"/>
  <c r="K31"/>
  <c r="D31"/>
  <c r="A31"/>
  <c r="D30"/>
  <c r="A30"/>
  <c r="D29"/>
  <c r="A29"/>
  <c r="D28"/>
  <c r="A28"/>
  <c r="D27"/>
  <c r="A27"/>
  <c r="N26"/>
  <c r="D26"/>
  <c r="A26"/>
  <c r="O25"/>
  <c r="M25"/>
  <c r="L25"/>
  <c r="N25" s="1"/>
  <c r="D25"/>
  <c r="A25"/>
  <c r="N24"/>
  <c r="K24"/>
  <c r="D24"/>
  <c r="A24"/>
  <c r="N23"/>
  <c r="K23"/>
  <c r="D23"/>
  <c r="A23"/>
  <c r="N22"/>
  <c r="K22"/>
  <c r="D22"/>
  <c r="A22"/>
  <c r="N21"/>
  <c r="K21"/>
  <c r="D21"/>
  <c r="A21"/>
  <c r="N20"/>
  <c r="K20"/>
  <c r="D20"/>
  <c r="A20"/>
  <c r="D19"/>
  <c r="A19"/>
  <c r="D18"/>
  <c r="A18"/>
  <c r="D17"/>
  <c r="A17"/>
  <c r="D16"/>
  <c r="A16"/>
  <c r="D15"/>
  <c r="A15"/>
  <c r="N14"/>
  <c r="D14"/>
  <c r="A14"/>
  <c r="O13"/>
  <c r="M13"/>
  <c r="L13"/>
  <c r="N13" s="1"/>
  <c r="D13"/>
  <c r="A13"/>
  <c r="N12"/>
  <c r="K12"/>
  <c r="D12"/>
  <c r="A12"/>
  <c r="N11"/>
  <c r="K11"/>
  <c r="D11"/>
  <c r="A11"/>
  <c r="N10"/>
  <c r="K10"/>
  <c r="D10"/>
  <c r="A10"/>
  <c r="N9"/>
  <c r="K9"/>
  <c r="D9"/>
  <c r="A9"/>
  <c r="N8"/>
  <c r="K8"/>
  <c r="D8"/>
  <c r="A8"/>
  <c r="N7"/>
  <c r="K7"/>
  <c r="D7"/>
  <c r="A7"/>
  <c r="N6"/>
  <c r="K6"/>
  <c r="D6"/>
  <c r="A6"/>
  <c r="D35" l="1"/>
  <c r="D42" i="29"/>
  <c r="D46"/>
  <c r="D38"/>
  <c r="D39"/>
  <c r="D35"/>
  <c r="N41"/>
  <c r="D45"/>
  <c r="D40"/>
  <c r="D34"/>
  <c r="D33"/>
  <c r="D37"/>
  <c r="D13"/>
  <c r="D17"/>
  <c r="D36"/>
  <c r="D41"/>
  <c r="D44"/>
  <c r="D11"/>
  <c r="D32"/>
  <c r="D43"/>
  <c r="N40" i="19"/>
  <c r="N19" i="29"/>
  <c r="N53"/>
  <c r="D47" i="19"/>
  <c r="D30" i="29"/>
  <c r="D29"/>
  <c r="D24"/>
  <c r="D31"/>
  <c r="M53"/>
  <c r="D6"/>
  <c r="D7"/>
  <c r="D18"/>
  <c r="D19"/>
  <c r="D10"/>
  <c r="D12"/>
  <c r="D14"/>
  <c r="D22"/>
  <c r="D23"/>
  <c r="C53"/>
  <c r="D53" s="1"/>
  <c r="E53" s="1"/>
  <c r="F53" s="1"/>
  <c r="D52"/>
  <c r="E52" s="1"/>
  <c r="F52" s="1"/>
  <c r="F59"/>
  <c r="C56"/>
  <c r="D56" s="1"/>
  <c r="M31"/>
  <c r="N31" s="1"/>
  <c r="D28"/>
  <c r="D27"/>
  <c r="D25"/>
  <c r="D21"/>
  <c r="D20"/>
  <c r="D16"/>
  <c r="D15"/>
  <c r="D9"/>
  <c r="D8"/>
  <c r="I47"/>
  <c r="D26"/>
  <c r="F47"/>
  <c r="G47"/>
  <c r="H47"/>
  <c r="E47"/>
  <c r="C47"/>
  <c r="B47"/>
  <c r="D5"/>
  <c r="N40"/>
  <c r="O53" l="1"/>
  <c r="G53"/>
  <c r="G52"/>
  <c r="D47"/>
</calcChain>
</file>

<file path=xl/sharedStrings.xml><?xml version="1.0" encoding="utf-8"?>
<sst xmlns="http://schemas.openxmlformats.org/spreadsheetml/2006/main" count="1368" uniqueCount="105">
  <si>
    <t>DEFENSIVE STATISTICS</t>
  </si>
  <si>
    <t>YEAR TO DATE</t>
  </si>
  <si>
    <t>Individual Defensive Statistics</t>
  </si>
  <si>
    <t>Tackles</t>
  </si>
  <si>
    <t xml:space="preserve">Tackle </t>
  </si>
  <si>
    <t>QB</t>
  </si>
  <si>
    <t>Fumble</t>
  </si>
  <si>
    <t xml:space="preserve">Block'd </t>
  </si>
  <si>
    <t>Interceptions</t>
  </si>
  <si>
    <t>Player</t>
  </si>
  <si>
    <t>2 Pt</t>
  </si>
  <si>
    <t>1 Pt</t>
  </si>
  <si>
    <t>Points</t>
  </si>
  <si>
    <t>Sacks</t>
  </si>
  <si>
    <t>Rcvrd</t>
  </si>
  <si>
    <t>Kicks</t>
  </si>
  <si>
    <t>INT</t>
  </si>
  <si>
    <t>Safe</t>
  </si>
  <si>
    <t>#</t>
  </si>
  <si>
    <t>Ret Yds</t>
  </si>
  <si>
    <t>Avg</t>
  </si>
  <si>
    <t>TD</t>
  </si>
  <si>
    <t>MC Barons</t>
  </si>
  <si>
    <t>Opponent</t>
  </si>
  <si>
    <t>Kick Offs</t>
  </si>
  <si>
    <t>Yds</t>
  </si>
  <si>
    <t>TB</t>
  </si>
  <si>
    <t xml:space="preserve"> </t>
  </si>
  <si>
    <t>Punts</t>
  </si>
  <si>
    <t>In 20</t>
  </si>
  <si>
    <t>Totals</t>
  </si>
  <si>
    <t>Team Defensive Statistics</t>
  </si>
  <si>
    <t>Scoring</t>
  </si>
  <si>
    <t>OT</t>
  </si>
  <si>
    <t>Total</t>
  </si>
  <si>
    <t>Yardage</t>
  </si>
  <si>
    <t>Rush</t>
  </si>
  <si>
    <t>Pass</t>
  </si>
  <si>
    <t xml:space="preserve">Rushing </t>
  </si>
  <si>
    <t>Carries</t>
  </si>
  <si>
    <t>Yards</t>
  </si>
  <si>
    <t>Avg.</t>
  </si>
  <si>
    <t>TD's</t>
  </si>
  <si>
    <t>1st Downs Allowed</t>
  </si>
  <si>
    <t>Defense</t>
  </si>
  <si>
    <t>Rushing</t>
  </si>
  <si>
    <t>Passing</t>
  </si>
  <si>
    <t>Penalty</t>
  </si>
  <si>
    <t>Comp</t>
  </si>
  <si>
    <t>Att</t>
  </si>
  <si>
    <t>Comp %</t>
  </si>
  <si>
    <t>LOW DAUP</t>
  </si>
  <si>
    <t>vs. WILSON</t>
  </si>
  <si>
    <t xml:space="preserve">vs. </t>
  </si>
  <si>
    <t>WARWICK</t>
  </si>
  <si>
    <t>SOLANCO</t>
  </si>
  <si>
    <t>District Final</t>
  </si>
  <si>
    <t>vs.</t>
  </si>
  <si>
    <t>LS</t>
  </si>
  <si>
    <t>DONEGAL</t>
  </si>
  <si>
    <t>WEST YORK</t>
  </si>
  <si>
    <t>COCALICO</t>
  </si>
  <si>
    <t>ETOWN</t>
  </si>
  <si>
    <t>EPHRATA</t>
  </si>
  <si>
    <t>CED CREST</t>
  </si>
  <si>
    <t>GSPOT</t>
  </si>
  <si>
    <t>Jake Novak</t>
  </si>
  <si>
    <t>Will Rivers</t>
  </si>
  <si>
    <t xml:space="preserve">Tyler Simon </t>
  </si>
  <si>
    <t>Colin Erb</t>
  </si>
  <si>
    <t>Tyler Flick</t>
  </si>
  <si>
    <t>Joe Kolk</t>
  </si>
  <si>
    <t>Landan Moyer</t>
  </si>
  <si>
    <t>Tyler Dougherty</t>
  </si>
  <si>
    <t>Giovanni Lester</t>
  </si>
  <si>
    <t>Garret Fittery</t>
  </si>
  <si>
    <t>Evan Hosler</t>
  </si>
  <si>
    <t>Colby Waqner</t>
  </si>
  <si>
    <t>Isaac Perron</t>
  </si>
  <si>
    <t>Nick Griest</t>
  </si>
  <si>
    <t>Preston Martin</t>
  </si>
  <si>
    <t>Cayden Warner</t>
  </si>
  <si>
    <t>Ben Wagner</t>
  </si>
  <si>
    <t>Dalton Gainer</t>
  </si>
  <si>
    <t>Troy Kolk</t>
  </si>
  <si>
    <t>Tyler Simon</t>
  </si>
  <si>
    <t>Tyler Hartl</t>
  </si>
  <si>
    <t>Jake Harbach</t>
  </si>
  <si>
    <t>Brooklyn Bicksler</t>
  </si>
  <si>
    <t>Niko Gavala</t>
  </si>
  <si>
    <t>Colby Wagner</t>
  </si>
  <si>
    <t>Chris Shaw</t>
  </si>
  <si>
    <t>Maliki Rivera</t>
  </si>
  <si>
    <t>Cole Lastinger</t>
  </si>
  <si>
    <t>Dominic Pietsch</t>
  </si>
  <si>
    <t>Chris Pagano</t>
  </si>
  <si>
    <t>Jake Martin</t>
  </si>
  <si>
    <t>Waynesboro</t>
  </si>
  <si>
    <t>Mason Morales</t>
  </si>
  <si>
    <t>Cocalico</t>
  </si>
  <si>
    <t>Governor Mifflin</t>
  </si>
  <si>
    <t>Gateway</t>
  </si>
  <si>
    <t>State Semi</t>
  </si>
  <si>
    <t>Vinny Lester</t>
  </si>
  <si>
    <t>After 14 Games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</si>
</sst>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8"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 tint="4.9989318521683403E-2"/>
      <name val="Arial"/>
      <family val="2"/>
    </font>
    <font>
      <i/>
      <sz val="10"/>
      <color rgb="FF000000"/>
      <name val="Arial"/>
      <family val="2"/>
    </font>
    <font>
      <b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rgb="FFFF0000"/>
      </patternFill>
    </fill>
    <fill>
      <patternFill patternType="solid">
        <fgColor rgb="FFFF0000"/>
        <bgColor rgb="FF00FFFF"/>
      </patternFill>
    </fill>
    <fill>
      <patternFill patternType="solid">
        <fgColor theme="4" tint="0.39997558519241921"/>
        <bgColor rgb="FF00FFFF"/>
      </patternFill>
    </fill>
    <fill>
      <patternFill patternType="solid">
        <fgColor theme="7" tint="0.39997558519241921"/>
        <bgColor rgb="FF00FFFF"/>
      </patternFill>
    </fill>
    <fill>
      <patternFill patternType="solid">
        <fgColor rgb="FFFFFF00"/>
        <bgColor rgb="FF00FFFF"/>
      </patternFill>
    </fill>
    <fill>
      <patternFill patternType="solid">
        <fgColor rgb="FFFFC000"/>
        <bgColor rgb="FF00FFFF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rgb="FF00FFFF"/>
      </patternFill>
    </fill>
    <fill>
      <patternFill patternType="solid">
        <fgColor theme="9" tint="-0.249977111117893"/>
        <bgColor rgb="FF00FFFF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rgb="FF00FFFF"/>
      </patternFill>
    </fill>
    <fill>
      <patternFill patternType="solid">
        <fgColor rgb="FF00B050"/>
        <bgColor rgb="FF00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rgb="FF00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2" borderId="0" xfId="0" applyFill="1"/>
    <xf numFmtId="14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/>
    <xf numFmtId="0" fontId="2" fillId="0" borderId="4" xfId="0" applyFont="1" applyBorder="1" applyAlignment="1">
      <alignment horizontal="center"/>
    </xf>
    <xf numFmtId="0" fontId="3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/>
    <xf numFmtId="164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9" xfId="0" applyFont="1" applyBorder="1"/>
    <xf numFmtId="0" fontId="0" fillId="0" borderId="10" xfId="0" applyBorder="1"/>
    <xf numFmtId="0" fontId="1" fillId="3" borderId="0" xfId="0" applyFont="1" applyFill="1"/>
    <xf numFmtId="0" fontId="2" fillId="0" borderId="9" xfId="0" applyFont="1" applyBorder="1"/>
    <xf numFmtId="0" fontId="0" fillId="0" borderId="6" xfId="0" applyBorder="1"/>
    <xf numFmtId="0" fontId="1" fillId="0" borderId="5" xfId="0" applyFont="1" applyBorder="1"/>
    <xf numFmtId="0" fontId="1" fillId="0" borderId="9" xfId="0" applyFont="1" applyBorder="1"/>
    <xf numFmtId="0" fontId="4" fillId="0" borderId="12" xfId="0" applyFont="1" applyBorder="1"/>
    <xf numFmtId="0" fontId="1" fillId="0" borderId="0" xfId="0" applyFont="1" applyAlignment="1">
      <alignment horizontal="left"/>
    </xf>
    <xf numFmtId="0" fontId="0" fillId="0" borderId="13" xfId="0" applyBorder="1"/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4" fillId="0" borderId="5" xfId="0" applyFont="1" applyBorder="1"/>
    <xf numFmtId="0" fontId="1" fillId="0" borderId="10" xfId="0" applyFont="1" applyBorder="1"/>
    <xf numFmtId="0" fontId="1" fillId="0" borderId="6" xfId="0" applyFont="1" applyBorder="1"/>
    <xf numFmtId="0" fontId="0" fillId="0" borderId="15" xfId="0" applyBorder="1" applyAlignment="1">
      <alignment horizontal="center"/>
    </xf>
    <xf numFmtId="12" fontId="0" fillId="0" borderId="3" xfId="0" applyNumberFormat="1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2" fontId="0" fillId="0" borderId="1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12" fontId="0" fillId="0" borderId="8" xfId="0" applyNumberFormat="1" applyBorder="1" applyAlignment="1" applyProtection="1">
      <alignment horizontal="center"/>
      <protection locked="0"/>
    </xf>
    <xf numFmtId="12" fontId="0" fillId="0" borderId="5" xfId="0" applyNumberForma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4" borderId="0" xfId="0" applyFont="1" applyFill="1" applyProtection="1">
      <protection locked="0"/>
    </xf>
    <xf numFmtId="14" fontId="1" fillId="4" borderId="0" xfId="0" applyNumberFormat="1" applyFont="1" applyFill="1" applyProtection="1">
      <protection locked="0"/>
    </xf>
    <xf numFmtId="0" fontId="4" fillId="0" borderId="5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0" fillId="0" borderId="5" xfId="0" applyNumberFormat="1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9" xfId="0" applyBorder="1" applyProtection="1">
      <protection locked="0"/>
    </xf>
    <xf numFmtId="164" fontId="0" fillId="0" borderId="5" xfId="0" applyNumberForma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5" borderId="0" xfId="0" applyFont="1" applyFill="1"/>
    <xf numFmtId="0" fontId="1" fillId="5" borderId="0" xfId="0" applyFont="1" applyFill="1" applyAlignment="1">
      <alignment horizontal="right"/>
    </xf>
    <xf numFmtId="14" fontId="1" fillId="5" borderId="0" xfId="0" applyNumberFormat="1" applyFont="1" applyFill="1" applyAlignment="1">
      <alignment horizontal="center"/>
    </xf>
    <xf numFmtId="0" fontId="1" fillId="6" borderId="0" xfId="0" applyFont="1" applyFill="1"/>
    <xf numFmtId="0" fontId="1" fillId="6" borderId="0" xfId="0" applyFont="1" applyFill="1" applyAlignment="1">
      <alignment horizontal="right"/>
    </xf>
    <xf numFmtId="14" fontId="1" fillId="6" borderId="0" xfId="0" applyNumberFormat="1" applyFont="1" applyFill="1" applyAlignment="1">
      <alignment horizontal="center"/>
    </xf>
    <xf numFmtId="0" fontId="1" fillId="7" borderId="0" xfId="0" applyFont="1" applyFill="1"/>
    <xf numFmtId="0" fontId="1" fillId="7" borderId="0" xfId="0" applyFont="1" applyFill="1" applyAlignment="1">
      <alignment horizontal="right"/>
    </xf>
    <xf numFmtId="14" fontId="1" fillId="7" borderId="0" xfId="0" applyNumberFormat="1" applyFont="1" applyFill="1" applyAlignment="1">
      <alignment horizontal="center"/>
    </xf>
    <xf numFmtId="14" fontId="1" fillId="8" borderId="0" xfId="0" applyNumberFormat="1" applyFont="1" applyFill="1" applyAlignment="1">
      <alignment horizontal="center"/>
    </xf>
    <xf numFmtId="0" fontId="1" fillId="8" borderId="0" xfId="0" applyFont="1" applyFill="1" applyAlignment="1">
      <alignment horizontal="right"/>
    </xf>
    <xf numFmtId="0" fontId="1" fillId="8" borderId="0" xfId="0" applyFont="1" applyFill="1"/>
    <xf numFmtId="0" fontId="0" fillId="0" borderId="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" fillId="9" borderId="0" xfId="0" applyFont="1" applyFill="1"/>
    <xf numFmtId="0" fontId="1" fillId="9" borderId="0" xfId="0" applyFont="1" applyFill="1" applyAlignment="1">
      <alignment horizontal="right"/>
    </xf>
    <xf numFmtId="14" fontId="1" fillId="9" borderId="0" xfId="0" applyNumberFormat="1" applyFont="1" applyFill="1" applyAlignment="1">
      <alignment horizontal="center"/>
    </xf>
    <xf numFmtId="0" fontId="0" fillId="10" borderId="0" xfId="0" applyFill="1"/>
    <xf numFmtId="0" fontId="1" fillId="10" borderId="0" xfId="0" applyFont="1" applyFill="1"/>
    <xf numFmtId="0" fontId="1" fillId="11" borderId="0" xfId="0" applyFont="1" applyFill="1"/>
    <xf numFmtId="0" fontId="1" fillId="11" borderId="0" xfId="0" applyFont="1" applyFill="1" applyAlignment="1">
      <alignment horizontal="right"/>
    </xf>
    <xf numFmtId="14" fontId="1" fillId="11" borderId="0" xfId="0" applyNumberFormat="1" applyFont="1" applyFill="1" applyAlignment="1">
      <alignment horizontal="center"/>
    </xf>
    <xf numFmtId="0" fontId="6" fillId="0" borderId="0" xfId="0" applyFont="1"/>
    <xf numFmtId="0" fontId="1" fillId="12" borderId="0" xfId="0" applyFont="1" applyFill="1"/>
    <xf numFmtId="0" fontId="1" fillId="13" borderId="0" xfId="0" applyFont="1" applyFill="1"/>
    <xf numFmtId="0" fontId="1" fillId="12" borderId="0" xfId="0" applyFont="1" applyFill="1" applyAlignment="1">
      <alignment horizontal="right"/>
    </xf>
    <xf numFmtId="14" fontId="1" fillId="12" borderId="0" xfId="0" applyNumberFormat="1" applyFont="1" applyFill="1" applyAlignment="1">
      <alignment horizontal="center"/>
    </xf>
    <xf numFmtId="0" fontId="7" fillId="12" borderId="0" xfId="0" applyFont="1" applyFill="1"/>
    <xf numFmtId="0" fontId="0" fillId="0" borderId="6" xfId="0" applyBorder="1" applyAlignment="1" applyProtection="1">
      <alignment horizontal="center"/>
      <protection locked="0"/>
    </xf>
    <xf numFmtId="0" fontId="0" fillId="0" borderId="15" xfId="0" applyBorder="1"/>
    <xf numFmtId="0" fontId="2" fillId="0" borderId="8" xfId="0" applyFont="1" applyBorder="1" applyAlignment="1">
      <alignment horizontal="center"/>
    </xf>
    <xf numFmtId="0" fontId="2" fillId="0" borderId="8" xfId="0" applyFont="1" applyBorder="1" applyAlignment="1"/>
    <xf numFmtId="0" fontId="2" fillId="0" borderId="7" xfId="0" applyFont="1" applyBorder="1" applyAlignment="1">
      <alignment horizontal="center"/>
    </xf>
    <xf numFmtId="12" fontId="0" fillId="0" borderId="15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/>
    </xf>
    <xf numFmtId="14" fontId="1" fillId="14" borderId="0" xfId="0" applyNumberFormat="1" applyFont="1" applyFill="1" applyAlignment="1">
      <alignment horizontal="center"/>
    </xf>
    <xf numFmtId="0" fontId="1" fillId="14" borderId="0" xfId="0" applyFont="1" applyFill="1"/>
    <xf numFmtId="0" fontId="1" fillId="14" borderId="0" xfId="0" applyFont="1" applyFill="1" applyAlignment="1">
      <alignment horizontal="right"/>
    </xf>
    <xf numFmtId="14" fontId="1" fillId="15" borderId="0" xfId="0" applyNumberFormat="1" applyFont="1" applyFill="1" applyAlignment="1">
      <alignment horizontal="center"/>
    </xf>
    <xf numFmtId="0" fontId="1" fillId="15" borderId="0" xfId="0" applyFont="1" applyFill="1"/>
    <xf numFmtId="0" fontId="1" fillId="15" borderId="0" xfId="0" applyFont="1" applyFill="1" applyAlignment="1">
      <alignment horizontal="right"/>
    </xf>
    <xf numFmtId="0" fontId="1" fillId="16" borderId="0" xfId="0" applyFont="1" applyFill="1"/>
    <xf numFmtId="0" fontId="5" fillId="8" borderId="0" xfId="0" applyFont="1" applyFill="1"/>
    <xf numFmtId="0" fontId="1" fillId="17" borderId="0" xfId="0" applyFont="1" applyFill="1"/>
    <xf numFmtId="0" fontId="1" fillId="17" borderId="0" xfId="0" applyFont="1" applyFill="1" applyAlignment="1">
      <alignment horizontal="right"/>
    </xf>
    <xf numFmtId="14" fontId="1" fillId="17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2" fontId="1" fillId="0" borderId="15" xfId="0" applyNumberFormat="1" applyFont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6" xfId="0" applyFont="1" applyBorder="1" applyAlignment="1">
      <alignment horizontal="left"/>
    </xf>
  </cellXfs>
  <cellStyles count="1">
    <cellStyle name="Normal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workbookViewId="0"/>
  </sheetViews>
  <sheetFormatPr defaultRowHeight="12.5"/>
  <cols>
    <col min="1" max="1" width="12.1796875" customWidth="1"/>
    <col min="2" max="2" width="7.179687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81640625" customWidth="1"/>
    <col min="8" max="8" width="4.81640625" customWidth="1"/>
    <col min="9" max="9" width="4.1796875" customWidth="1"/>
    <col min="10" max="10" width="1.453125" customWidth="1"/>
    <col min="11" max="11" width="10.1796875" customWidth="1"/>
    <col min="12" max="12" width="3.54296875" customWidth="1"/>
    <col min="13" max="13" width="6.81640625" customWidth="1"/>
    <col min="14" max="14" width="4.54296875" customWidth="1"/>
    <col min="15" max="15" width="4.81640625" customWidth="1"/>
    <col min="16" max="16" width="9.1796875" customWidth="1"/>
  </cols>
  <sheetData>
    <row r="1" spans="1:15" ht="13">
      <c r="A1" s="79" t="s">
        <v>0</v>
      </c>
      <c r="B1" s="79"/>
      <c r="C1" s="79"/>
      <c r="D1" s="77"/>
      <c r="E1" s="77"/>
      <c r="F1" s="79" t="s">
        <v>52</v>
      </c>
      <c r="G1" s="79"/>
      <c r="H1" s="77"/>
      <c r="I1" s="77"/>
      <c r="J1" s="77"/>
      <c r="K1" s="80">
        <v>40795</v>
      </c>
      <c r="L1" s="78"/>
      <c r="M1" s="78"/>
      <c r="N1" s="78"/>
      <c r="O1" s="78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4" spans="1:15" ht="13">
      <c r="A4" s="8"/>
      <c r="B4" s="9" t="s">
        <v>3</v>
      </c>
      <c r="C4" s="9" t="s">
        <v>3</v>
      </c>
      <c r="D4" s="10" t="s">
        <v>4</v>
      </c>
      <c r="E4" s="9" t="s">
        <v>5</v>
      </c>
      <c r="F4" s="9" t="s">
        <v>6</v>
      </c>
      <c r="G4" s="10" t="s">
        <v>7</v>
      </c>
      <c r="H4" s="11"/>
      <c r="I4" s="12"/>
      <c r="J4" s="13"/>
      <c r="K4" s="14" t="s">
        <v>8</v>
      </c>
    </row>
    <row r="5" spans="1:15" ht="13">
      <c r="A5" s="15" t="s">
        <v>9</v>
      </c>
      <c r="B5" s="15" t="s">
        <v>10</v>
      </c>
      <c r="C5" s="15" t="s">
        <v>11</v>
      </c>
      <c r="D5" s="16" t="s">
        <v>12</v>
      </c>
      <c r="E5" s="15" t="s">
        <v>13</v>
      </c>
      <c r="F5" s="15" t="s">
        <v>14</v>
      </c>
      <c r="G5" s="15" t="s">
        <v>15</v>
      </c>
      <c r="H5" s="15" t="s">
        <v>16</v>
      </c>
      <c r="I5" s="17" t="s">
        <v>17</v>
      </c>
      <c r="J5" s="18"/>
      <c r="K5" s="19" t="s">
        <v>9</v>
      </c>
      <c r="L5" s="19" t="s">
        <v>18</v>
      </c>
      <c r="M5" s="19" t="s">
        <v>19</v>
      </c>
      <c r="N5" s="19" t="s">
        <v>20</v>
      </c>
      <c r="O5" s="20" t="s">
        <v>21</v>
      </c>
    </row>
    <row r="6" spans="1:15">
      <c r="A6" s="21" t="str">
        <f>IF(YTD!A5="","",YTD!A5)</f>
        <v>Jake Novak</v>
      </c>
      <c r="B6" s="61"/>
      <c r="C6" s="62"/>
      <c r="D6" s="22" t="str">
        <f t="shared" ref="D6:D34" si="0">IF(SUM(B6:C6)=0,"",(B6*2)+C6)</f>
        <v/>
      </c>
      <c r="E6" s="65"/>
      <c r="F6" s="62"/>
      <c r="G6" s="62"/>
      <c r="H6" s="62"/>
      <c r="I6" s="66"/>
      <c r="K6" s="21" t="str">
        <f>IF(YTD!K5="","",YTD!K5)</f>
        <v>Ben Wagner</v>
      </c>
      <c r="L6" s="61"/>
      <c r="M6" s="61"/>
      <c r="N6" s="24" t="str">
        <f>IF(L6=0,"",M6/L6)</f>
        <v/>
      </c>
      <c r="O6" s="67"/>
    </row>
    <row r="7" spans="1:15">
      <c r="A7" s="21" t="str">
        <f>IF(YTD!A6="","",YTD!A6)</f>
        <v>Will Rivers</v>
      </c>
      <c r="B7" s="61"/>
      <c r="C7" s="61"/>
      <c r="D7" s="22" t="str">
        <f t="shared" si="0"/>
        <v/>
      </c>
      <c r="E7" s="61"/>
      <c r="F7" s="61"/>
      <c r="G7" s="61"/>
      <c r="H7" s="61"/>
      <c r="I7" s="67"/>
      <c r="K7" s="21" t="str">
        <f>IF(YTD!K6="","",YTD!K6)</f>
        <v>Tyler Flick</v>
      </c>
      <c r="L7" s="61"/>
      <c r="M7" s="61"/>
      <c r="N7" s="24" t="str">
        <f t="shared" ref="N7:N14" si="1">IF(L7=0,"",M7/L7)</f>
        <v/>
      </c>
      <c r="O7" s="67"/>
    </row>
    <row r="8" spans="1:15">
      <c r="A8" s="21" t="str">
        <f>IF(YTD!A7="","",YTD!A7)</f>
        <v xml:space="preserve">Tyler Simon </v>
      </c>
      <c r="B8" s="63"/>
      <c r="C8" s="61"/>
      <c r="D8" s="22" t="str">
        <f t="shared" si="0"/>
        <v/>
      </c>
      <c r="E8" s="68"/>
      <c r="F8" s="63"/>
      <c r="G8" s="63"/>
      <c r="H8" s="63"/>
      <c r="I8" s="66"/>
      <c r="K8" s="21" t="str">
        <f>IF(YTD!K7="","",YTD!K7)</f>
        <v>Evan Hosler</v>
      </c>
      <c r="L8" s="61"/>
      <c r="M8" s="61" t="s">
        <v>27</v>
      </c>
      <c r="N8" s="24" t="str">
        <f t="shared" si="1"/>
        <v/>
      </c>
      <c r="O8" s="67" t="s">
        <v>27</v>
      </c>
    </row>
    <row r="9" spans="1:15">
      <c r="A9" s="21" t="str">
        <f>IF(YTD!A8="","",YTD!A8)</f>
        <v>Colin Erb</v>
      </c>
      <c r="B9" s="61"/>
      <c r="C9" s="61"/>
      <c r="D9" s="22" t="str">
        <f t="shared" si="0"/>
        <v/>
      </c>
      <c r="E9" s="69"/>
      <c r="F9" s="61"/>
      <c r="G9" s="61"/>
      <c r="H9" s="61"/>
      <c r="I9" s="67"/>
      <c r="K9" s="21" t="str">
        <f>IF(YTD!K8="","",YTD!K8)</f>
        <v>Jake Novak</v>
      </c>
      <c r="L9" s="61"/>
      <c r="M9" s="61" t="s">
        <v>27</v>
      </c>
      <c r="N9" s="24" t="str">
        <f t="shared" si="1"/>
        <v/>
      </c>
      <c r="O9" s="67" t="s">
        <v>27</v>
      </c>
    </row>
    <row r="10" spans="1:15">
      <c r="A10" s="21" t="str">
        <f>IF(YTD!A9="","",YTD!A9)</f>
        <v>Tyler Flick</v>
      </c>
      <c r="B10" s="64"/>
      <c r="C10" s="61"/>
      <c r="D10" s="22" t="str">
        <f t="shared" si="0"/>
        <v/>
      </c>
      <c r="E10" s="69"/>
      <c r="F10" s="61"/>
      <c r="G10" s="61"/>
      <c r="H10" s="61"/>
      <c r="I10" s="67"/>
      <c r="K10" s="21" t="str">
        <f>IF(YTD!K9="","",YTD!K9)</f>
        <v>Colby Wagner</v>
      </c>
      <c r="L10" s="61"/>
      <c r="M10" s="61" t="s">
        <v>27</v>
      </c>
      <c r="N10" s="24" t="str">
        <f t="shared" si="1"/>
        <v/>
      </c>
      <c r="O10" s="67" t="s">
        <v>27</v>
      </c>
    </row>
    <row r="11" spans="1:15">
      <c r="A11" s="21" t="str">
        <f>IF(YTD!A10="","",YTD!A10)</f>
        <v>Joe Kolk</v>
      </c>
      <c r="B11" s="61"/>
      <c r="C11" s="61"/>
      <c r="D11" s="22" t="str">
        <f t="shared" si="0"/>
        <v/>
      </c>
      <c r="E11" s="69"/>
      <c r="F11" s="61"/>
      <c r="G11" s="61"/>
      <c r="H11" s="61"/>
      <c r="I11" s="67"/>
      <c r="K11" s="21" t="str">
        <f>IF(YTD!K10="","",YTD!K10)</f>
        <v>Will Rivers</v>
      </c>
      <c r="L11" s="61"/>
      <c r="M11" s="61" t="s">
        <v>27</v>
      </c>
      <c r="N11" s="24" t="str">
        <f t="shared" si="1"/>
        <v/>
      </c>
      <c r="O11" s="67" t="s">
        <v>27</v>
      </c>
    </row>
    <row r="12" spans="1:15">
      <c r="A12" s="21" t="str">
        <f>IF(YTD!A11="","",YTD!A11)</f>
        <v>Landan Moyer</v>
      </c>
      <c r="B12" s="63"/>
      <c r="C12" s="61"/>
      <c r="D12" s="22" t="str">
        <f t="shared" si="0"/>
        <v/>
      </c>
      <c r="E12" s="69"/>
      <c r="F12" s="61"/>
      <c r="G12" s="61"/>
      <c r="H12" s="61"/>
      <c r="I12" s="67"/>
      <c r="K12" s="21" t="str">
        <f>IF(YTD!K18="","",YTD!K18)</f>
        <v/>
      </c>
      <c r="L12" s="61"/>
      <c r="M12" s="61" t="s">
        <v>27</v>
      </c>
      <c r="N12" s="24" t="str">
        <f t="shared" si="1"/>
        <v/>
      </c>
      <c r="O12" s="67" t="s">
        <v>27</v>
      </c>
    </row>
    <row r="13" spans="1:15" ht="13">
      <c r="A13" s="21" t="str">
        <f>IF(YTD!A12="","",YTD!A12)</f>
        <v>Tyler Dougherty</v>
      </c>
      <c r="B13" s="61"/>
      <c r="C13" s="61"/>
      <c r="D13" s="22" t="str">
        <f t="shared" si="0"/>
        <v/>
      </c>
      <c r="E13" s="69"/>
      <c r="F13" s="61"/>
      <c r="G13" s="61"/>
      <c r="H13" s="61"/>
      <c r="I13" s="67"/>
      <c r="K13" s="38" t="s">
        <v>22</v>
      </c>
      <c r="L13" s="39" t="str">
        <f>IF(SUM(L6:L12)=0,"",SUM(L6:L12))</f>
        <v/>
      </c>
      <c r="M13" s="39" t="str">
        <f>IF(SUM(M6:M12)=0,"",SUM(M6:M12))</f>
        <v/>
      </c>
      <c r="N13" s="31" t="str">
        <f>IF(L13="","",M13/L13)</f>
        <v/>
      </c>
      <c r="O13" s="39">
        <f>IF(SUM(O6:O12)=0,0,SUM(O6:O12))</f>
        <v>0</v>
      </c>
    </row>
    <row r="14" spans="1:15" ht="13">
      <c r="A14" s="21" t="str">
        <f>IF(YTD!A13="","",YTD!A13)</f>
        <v>Giovanni Lester</v>
      </c>
      <c r="B14" s="61"/>
      <c r="C14" s="61"/>
      <c r="D14" s="22" t="str">
        <f t="shared" si="0"/>
        <v/>
      </c>
      <c r="E14" s="69"/>
      <c r="F14" s="61"/>
      <c r="G14" s="61"/>
      <c r="H14" s="61"/>
      <c r="I14" s="67"/>
      <c r="K14" s="81" t="s">
        <v>51</v>
      </c>
      <c r="L14" s="71"/>
      <c r="M14" s="70"/>
      <c r="N14" s="31" t="str">
        <f t="shared" si="1"/>
        <v/>
      </c>
      <c r="O14" s="70"/>
    </row>
    <row r="15" spans="1:15">
      <c r="A15" s="21" t="str">
        <f>IF(YTD!A14="","",YTD!A14)</f>
        <v>Garret Fittery</v>
      </c>
      <c r="B15" s="61"/>
      <c r="C15" s="61"/>
      <c r="D15" s="22" t="str">
        <f t="shared" si="0"/>
        <v/>
      </c>
      <c r="E15" s="69"/>
      <c r="F15" s="61"/>
      <c r="G15" s="61"/>
      <c r="H15" s="61"/>
      <c r="I15" s="67"/>
      <c r="M15" t="s">
        <v>27</v>
      </c>
    </row>
    <row r="16" spans="1:15">
      <c r="A16" s="21" t="str">
        <f>IF(YTD!A15="","",YTD!A15)</f>
        <v>Evan Hosler</v>
      </c>
      <c r="B16" s="61"/>
      <c r="C16" s="61"/>
      <c r="D16" s="22" t="str">
        <f t="shared" si="0"/>
        <v/>
      </c>
      <c r="E16" s="69"/>
      <c r="F16" s="61"/>
      <c r="G16" s="61"/>
      <c r="H16" s="61"/>
      <c r="I16" s="67"/>
    </row>
    <row r="17" spans="1:15">
      <c r="A17" s="21" t="str">
        <f>IF(YTD!A16="","",YTD!A16)</f>
        <v>Colby Waqner</v>
      </c>
      <c r="B17" s="61"/>
      <c r="C17" s="61"/>
      <c r="D17" s="22" t="str">
        <f t="shared" si="0"/>
        <v/>
      </c>
      <c r="E17" s="69"/>
      <c r="F17" s="61"/>
      <c r="G17" s="61"/>
      <c r="H17" s="61"/>
      <c r="I17" s="67"/>
    </row>
    <row r="18" spans="1:15" ht="13">
      <c r="A18" s="21" t="str">
        <f>IF(YTD!A17="","",YTD!A17)</f>
        <v>Isaac Perron</v>
      </c>
      <c r="B18" s="61"/>
      <c r="C18" s="61"/>
      <c r="D18" s="22" t="str">
        <f t="shared" si="0"/>
        <v/>
      </c>
      <c r="E18" s="69"/>
      <c r="F18" s="61"/>
      <c r="G18" s="61"/>
      <c r="H18" s="61"/>
      <c r="I18" s="67"/>
      <c r="K18" s="36" t="s">
        <v>24</v>
      </c>
    </row>
    <row r="19" spans="1:15" ht="13">
      <c r="A19" s="21" t="str">
        <f>IF(YTD!A18="","",YTD!A18)</f>
        <v>Nick Griest</v>
      </c>
      <c r="B19" s="61"/>
      <c r="C19" s="61"/>
      <c r="D19" s="22" t="str">
        <f t="shared" si="0"/>
        <v/>
      </c>
      <c r="E19" s="69"/>
      <c r="F19" s="61"/>
      <c r="G19" s="61"/>
      <c r="H19" s="61"/>
      <c r="I19" s="67"/>
      <c r="K19" s="19" t="s">
        <v>9</v>
      </c>
      <c r="L19" s="19" t="s">
        <v>18</v>
      </c>
      <c r="M19" s="19" t="s">
        <v>25</v>
      </c>
      <c r="N19" s="19" t="s">
        <v>20</v>
      </c>
      <c r="O19" s="20" t="s">
        <v>26</v>
      </c>
    </row>
    <row r="20" spans="1:15">
      <c r="A20" s="21" t="str">
        <f>IF(YTD!A19="","",YTD!A19)</f>
        <v>Preston Martin</v>
      </c>
      <c r="B20" s="61"/>
      <c r="C20" s="61"/>
      <c r="D20" s="22" t="str">
        <f t="shared" si="0"/>
        <v/>
      </c>
      <c r="E20" s="69"/>
      <c r="F20" s="61"/>
      <c r="G20" s="61"/>
      <c r="H20" s="61"/>
      <c r="I20" s="67"/>
      <c r="K20" s="21" t="str">
        <f>IF(YTD!K26="","",YTD!K26)</f>
        <v>Tyler Simon</v>
      </c>
      <c r="L20" s="72"/>
      <c r="M20" s="72"/>
      <c r="N20" s="24" t="str">
        <f t="shared" ref="N20:N26" si="2">IF(L20=0,"",M20/L20)</f>
        <v/>
      </c>
      <c r="O20" s="74"/>
    </row>
    <row r="21" spans="1:15">
      <c r="A21" s="21" t="str">
        <f>IF(YTD!A20="","",YTD!A20)</f>
        <v>Dalton Gainer</v>
      </c>
      <c r="B21" s="61"/>
      <c r="C21" s="61"/>
      <c r="D21" s="22" t="str">
        <f t="shared" si="0"/>
        <v/>
      </c>
      <c r="E21" s="69"/>
      <c r="F21" s="61"/>
      <c r="G21" s="61"/>
      <c r="H21" s="61"/>
      <c r="I21" s="67"/>
      <c r="K21" s="21" t="str">
        <f>IF(YTD!K27="","",YTD!K27)</f>
        <v>Niko Gavala</v>
      </c>
      <c r="L21" s="61"/>
      <c r="M21" s="61"/>
      <c r="N21" s="24" t="str">
        <f t="shared" si="2"/>
        <v/>
      </c>
      <c r="O21" s="67"/>
    </row>
    <row r="22" spans="1:15">
      <c r="A22" s="21" t="str">
        <f>IF(YTD!A21="","",YTD!A21)</f>
        <v>Cayden Warner</v>
      </c>
      <c r="B22" s="61"/>
      <c r="C22" s="61"/>
      <c r="D22" s="22" t="str">
        <f t="shared" si="0"/>
        <v/>
      </c>
      <c r="E22" s="69"/>
      <c r="F22" s="61"/>
      <c r="G22" s="61"/>
      <c r="H22" s="61"/>
      <c r="I22" s="67"/>
      <c r="K22" s="21" t="str">
        <f>IF(YTD!K28="","",YTD!K28)</f>
        <v/>
      </c>
      <c r="L22" s="61"/>
      <c r="M22" s="61"/>
      <c r="N22" s="24" t="str">
        <f t="shared" si="2"/>
        <v/>
      </c>
      <c r="O22" s="67"/>
    </row>
    <row r="23" spans="1:15">
      <c r="A23" s="21" t="str">
        <f>IF(YTD!A22="","",YTD!A22)</f>
        <v>Ben Wagner</v>
      </c>
      <c r="B23" s="61"/>
      <c r="C23" s="61"/>
      <c r="D23" s="22" t="str">
        <f t="shared" si="0"/>
        <v/>
      </c>
      <c r="E23" s="69"/>
      <c r="F23" s="61"/>
      <c r="G23" s="61"/>
      <c r="H23" s="61"/>
      <c r="I23" s="67"/>
      <c r="K23" s="21" t="str">
        <f>IF(YTD!K29="","",YTD!K29)</f>
        <v/>
      </c>
      <c r="L23" s="61"/>
      <c r="M23" s="61"/>
      <c r="N23" s="24" t="str">
        <f t="shared" si="2"/>
        <v/>
      </c>
      <c r="O23" s="67"/>
    </row>
    <row r="24" spans="1:15">
      <c r="A24" s="21" t="str">
        <f>IF(YTD!A23="","",YTD!A23)</f>
        <v>Troy Kolk</v>
      </c>
      <c r="B24" s="61"/>
      <c r="C24" s="61"/>
      <c r="D24" s="22" t="str">
        <f t="shared" si="0"/>
        <v/>
      </c>
      <c r="E24" s="69"/>
      <c r="F24" s="61"/>
      <c r="G24" s="61"/>
      <c r="H24" s="61"/>
      <c r="I24" s="67"/>
      <c r="K24" s="21" t="str">
        <f>IF(YTD!K30="","",YTD!K30)</f>
        <v/>
      </c>
      <c r="L24" s="61"/>
      <c r="M24" s="61"/>
      <c r="N24" s="24" t="str">
        <f t="shared" si="2"/>
        <v/>
      </c>
      <c r="O24" s="67"/>
    </row>
    <row r="25" spans="1:15" ht="13">
      <c r="A25" s="21" t="str">
        <f>IF(YTD!A24="","",YTD!A24)</f>
        <v>Tyler Hartl</v>
      </c>
      <c r="B25" s="61"/>
      <c r="C25" s="61"/>
      <c r="D25" s="22" t="str">
        <f t="shared" si="0"/>
        <v/>
      </c>
      <c r="E25" s="69"/>
      <c r="F25" s="61"/>
      <c r="G25" s="61"/>
      <c r="H25" s="61"/>
      <c r="I25" s="67"/>
      <c r="K25" s="38" t="s">
        <v>22</v>
      </c>
      <c r="L25" s="39" t="str">
        <f>IF(SUM(L20:L24)=0,"",SUM(L20:L24))</f>
        <v/>
      </c>
      <c r="M25" s="39" t="str">
        <f>IF(SUM(M20:M24)=0,"",SUM(M20:M24))</f>
        <v/>
      </c>
      <c r="N25" s="31" t="str">
        <f>IF(L25="","",M25/L25)</f>
        <v/>
      </c>
      <c r="O25" s="39">
        <f>IF(SUM(O18:O24)=0,0,SUM(O18:O24))</f>
        <v>0</v>
      </c>
    </row>
    <row r="26" spans="1:15" ht="13">
      <c r="A26" s="21" t="str">
        <f>IF(YTD!A25="","",YTD!A25)</f>
        <v>Jake Harbach</v>
      </c>
      <c r="B26" s="61"/>
      <c r="C26" s="61"/>
      <c r="D26" s="22" t="str">
        <f t="shared" si="0"/>
        <v/>
      </c>
      <c r="E26" s="69"/>
      <c r="F26" s="61"/>
      <c r="G26" s="61"/>
      <c r="H26" s="61"/>
      <c r="I26" s="67"/>
      <c r="K26" s="81" t="s">
        <v>51</v>
      </c>
      <c r="L26" s="73"/>
      <c r="M26" s="70"/>
      <c r="N26" s="31" t="str">
        <f t="shared" si="2"/>
        <v/>
      </c>
      <c r="O26" s="70"/>
    </row>
    <row r="27" spans="1:15">
      <c r="A27" s="21" t="str">
        <f>IF(YTD!A26="","",YTD!A26)</f>
        <v>Brooklyn Bicksler</v>
      </c>
      <c r="B27" s="61" t="s">
        <v>27</v>
      </c>
      <c r="C27" s="61" t="s">
        <v>27</v>
      </c>
      <c r="D27" s="22" t="str">
        <f t="shared" si="0"/>
        <v/>
      </c>
      <c r="E27" s="69"/>
      <c r="F27" s="61"/>
      <c r="G27" s="61"/>
      <c r="H27" s="61" t="s">
        <v>27</v>
      </c>
      <c r="I27" s="67"/>
      <c r="L27" t="s">
        <v>27</v>
      </c>
    </row>
    <row r="28" spans="1:15">
      <c r="A28" s="21" t="str">
        <f>IF(YTD!A27="","",YTD!A27)</f>
        <v>Chris Shaw</v>
      </c>
      <c r="B28" s="61"/>
      <c r="C28" s="61"/>
      <c r="D28" s="22" t="str">
        <f t="shared" si="0"/>
        <v/>
      </c>
      <c r="E28" s="69"/>
      <c r="F28" s="61"/>
      <c r="G28" s="61"/>
      <c r="H28" s="61"/>
      <c r="I28" s="67"/>
    </row>
    <row r="29" spans="1:15" ht="13">
      <c r="A29" s="21" t="str">
        <f>IF(YTD!A28="","",YTD!A28)</f>
        <v>Tyler Hartl</v>
      </c>
      <c r="B29" s="61"/>
      <c r="C29" s="61"/>
      <c r="D29" s="22" t="str">
        <f t="shared" si="0"/>
        <v/>
      </c>
      <c r="E29" s="69"/>
      <c r="F29" s="61"/>
      <c r="G29" s="61"/>
      <c r="H29" s="61"/>
      <c r="I29" s="67"/>
      <c r="K29" s="36" t="s">
        <v>28</v>
      </c>
    </row>
    <row r="30" spans="1:15" ht="13">
      <c r="A30" s="21" t="str">
        <f>IF(YTD!A29="","",YTD!A29)</f>
        <v>Maliki Rivera</v>
      </c>
      <c r="B30" s="61"/>
      <c r="C30" s="61"/>
      <c r="D30" s="22" t="str">
        <f t="shared" si="0"/>
        <v/>
      </c>
      <c r="E30" s="69"/>
      <c r="F30" s="61"/>
      <c r="G30" s="61"/>
      <c r="H30" s="61"/>
      <c r="I30" s="67"/>
      <c r="K30" s="19" t="s">
        <v>9</v>
      </c>
      <c r="L30" s="19" t="s">
        <v>18</v>
      </c>
      <c r="M30" s="19" t="s">
        <v>25</v>
      </c>
      <c r="N30" s="19" t="s">
        <v>20</v>
      </c>
      <c r="O30" s="20" t="s">
        <v>29</v>
      </c>
    </row>
    <row r="31" spans="1:15">
      <c r="A31" s="21" t="str">
        <f>IF(YTD!A30="","",YTD!A30)</f>
        <v>Cole Lastinger</v>
      </c>
      <c r="B31" s="61"/>
      <c r="C31" s="61"/>
      <c r="D31" s="22" t="str">
        <f t="shared" si="0"/>
        <v/>
      </c>
      <c r="E31" s="69"/>
      <c r="F31" s="61"/>
      <c r="G31" s="61"/>
      <c r="H31" s="61"/>
      <c r="I31" s="67"/>
      <c r="K31" s="21" t="str">
        <f>IF(YTD!K37="","",YTD!K37)</f>
        <v>Jake Novak</v>
      </c>
      <c r="L31" s="61"/>
      <c r="M31" s="75"/>
      <c r="N31" s="24" t="str">
        <f>IF(L31=0,"",M31/L31)</f>
        <v/>
      </c>
      <c r="O31" s="67"/>
    </row>
    <row r="32" spans="1:15">
      <c r="A32" s="21" t="str">
        <f>IF(YTD!A31="","",YTD!A31)</f>
        <v>Dominic Pietsch</v>
      </c>
      <c r="B32" s="63"/>
      <c r="C32" s="63"/>
      <c r="D32" s="22" t="str">
        <f t="shared" si="0"/>
        <v/>
      </c>
      <c r="E32" s="68"/>
      <c r="F32" s="63"/>
      <c r="G32" s="63"/>
      <c r="H32" s="63"/>
      <c r="I32" s="66" t="s">
        <v>27</v>
      </c>
      <c r="K32" s="21" t="str">
        <f>IF(YTD!K38="","",YTD!K38)</f>
        <v/>
      </c>
      <c r="L32" s="61"/>
      <c r="M32" s="75"/>
      <c r="N32" s="24" t="str">
        <f>IF(L32=0,"",M32/L32)</f>
        <v/>
      </c>
      <c r="O32" s="67"/>
    </row>
    <row r="33" spans="1:15">
      <c r="A33" s="21" t="str">
        <f>IF(YTD!A32="","",YTD!A32)</f>
        <v>Chris Pagano</v>
      </c>
      <c r="B33" s="61"/>
      <c r="C33" s="61"/>
      <c r="D33" s="22" t="str">
        <f t="shared" si="0"/>
        <v/>
      </c>
      <c r="E33" s="69"/>
      <c r="F33" s="61"/>
      <c r="G33" s="61"/>
      <c r="H33" s="61"/>
      <c r="I33" s="67"/>
      <c r="K33" s="21" t="str">
        <f>IF(YTD!K39="","",YTD!K39)</f>
        <v/>
      </c>
      <c r="L33" s="61"/>
      <c r="M33" s="75"/>
      <c r="N33" s="24" t="str">
        <f>IF(L33=0,"",M33/L33)</f>
        <v/>
      </c>
      <c r="O33" s="67"/>
    </row>
    <row r="34" spans="1:15" ht="13">
      <c r="A34" s="21" t="str">
        <f>IF(YTD!A40="","",YTD!A40)</f>
        <v/>
      </c>
      <c r="B34" s="61"/>
      <c r="C34" s="61"/>
      <c r="D34" s="59" t="str">
        <f t="shared" si="0"/>
        <v/>
      </c>
      <c r="E34" s="69"/>
      <c r="F34" s="61"/>
      <c r="G34" s="61"/>
      <c r="H34" s="61"/>
      <c r="I34" s="67"/>
      <c r="K34" s="38" t="s">
        <v>22</v>
      </c>
      <c r="L34" s="39" t="str">
        <f>IF(SUM(L31:L33)=0,"",SUM(L31:L33))</f>
        <v/>
      </c>
      <c r="M34" s="39" t="str">
        <f>IF(SUM(M31:M33)=0,"",SUM(M31:M33))</f>
        <v/>
      </c>
      <c r="N34" s="31" t="str">
        <f>IF(L34="","",M34/L34)</f>
        <v/>
      </c>
      <c r="O34" s="39">
        <f>IF(SUM(O31:O33)=0,0,SUM(O31:O33))</f>
        <v>0</v>
      </c>
    </row>
    <row r="35" spans="1:15" ht="13">
      <c r="A35" s="39" t="s">
        <v>30</v>
      </c>
      <c r="B35" s="35">
        <f t="shared" ref="B35:I35" si="3">SUM(B6:B34)</f>
        <v>0</v>
      </c>
      <c r="C35" s="35">
        <f t="shared" si="3"/>
        <v>0</v>
      </c>
      <c r="D35" s="35">
        <f t="shared" si="3"/>
        <v>0</v>
      </c>
      <c r="E35" s="60">
        <f t="shared" si="3"/>
        <v>0</v>
      </c>
      <c r="F35" s="35">
        <f t="shared" si="3"/>
        <v>0</v>
      </c>
      <c r="G35" s="35">
        <f t="shared" si="3"/>
        <v>0</v>
      </c>
      <c r="H35" s="35">
        <f t="shared" si="3"/>
        <v>0</v>
      </c>
      <c r="I35" s="28">
        <f t="shared" si="3"/>
        <v>0</v>
      </c>
      <c r="K35" s="81" t="s">
        <v>51</v>
      </c>
      <c r="L35" s="73"/>
      <c r="M35" s="73"/>
      <c r="N35" s="31" t="str">
        <f>IF(L35=0,"",M35/L35)</f>
        <v/>
      </c>
      <c r="O35" s="70"/>
    </row>
    <row r="38" spans="1:15" ht="13">
      <c r="A38" s="6"/>
      <c r="B38" s="6"/>
      <c r="C38" s="6"/>
      <c r="D38" s="6"/>
      <c r="E38" s="6"/>
      <c r="F38" s="7" t="s">
        <v>31</v>
      </c>
      <c r="G38" s="43"/>
      <c r="H38" s="6"/>
      <c r="I38" s="6"/>
      <c r="J38" s="6"/>
      <c r="K38" s="6"/>
      <c r="L38" s="6"/>
      <c r="M38" s="6"/>
      <c r="N38" s="6"/>
      <c r="O38" s="6"/>
    </row>
    <row r="40" spans="1:15" ht="13">
      <c r="A40" s="19" t="s">
        <v>32</v>
      </c>
      <c r="B40" s="19">
        <v>1</v>
      </c>
      <c r="C40" s="19">
        <v>2</v>
      </c>
      <c r="D40" s="19">
        <v>3</v>
      </c>
      <c r="E40" s="19">
        <v>4</v>
      </c>
      <c r="F40" s="19" t="s">
        <v>33</v>
      </c>
      <c r="G40" s="20" t="s">
        <v>34</v>
      </c>
      <c r="K40" s="44" t="s">
        <v>35</v>
      </c>
      <c r="L40" s="45"/>
      <c r="M40" s="19" t="s">
        <v>36</v>
      </c>
      <c r="N40" s="19" t="s">
        <v>37</v>
      </c>
      <c r="O40" s="20" t="s">
        <v>34</v>
      </c>
    </row>
    <row r="41" spans="1:15" ht="13">
      <c r="A41" s="46" t="s">
        <v>22</v>
      </c>
      <c r="B41" s="61"/>
      <c r="C41" s="61"/>
      <c r="D41" s="61"/>
      <c r="E41" s="61"/>
      <c r="F41" s="61" t="s">
        <v>27</v>
      </c>
      <c r="G41" s="32">
        <f>SUM(B41:F41)</f>
        <v>0</v>
      </c>
      <c r="K41" s="47" t="s">
        <v>22</v>
      </c>
      <c r="L41" s="45"/>
      <c r="M41" s="61"/>
      <c r="N41" s="61"/>
      <c r="O41" s="32">
        <f>SUM(M41:N41)</f>
        <v>0</v>
      </c>
    </row>
    <row r="42" spans="1:15" ht="13">
      <c r="A42" s="81" t="s">
        <v>51</v>
      </c>
      <c r="B42" s="72"/>
      <c r="C42" s="72"/>
      <c r="D42" s="72"/>
      <c r="E42" s="72"/>
      <c r="F42" s="72" t="s">
        <v>27</v>
      </c>
      <c r="G42" s="40">
        <f>SUM(B42:F42)</f>
        <v>0</v>
      </c>
      <c r="K42" s="82" t="s">
        <v>51</v>
      </c>
      <c r="L42" s="27"/>
      <c r="M42" s="72"/>
      <c r="N42" s="72"/>
      <c r="O42" s="40">
        <f>SUM(M42:N42)</f>
        <v>0</v>
      </c>
    </row>
    <row r="44" spans="1:15" ht="9" customHeight="1">
      <c r="A44" s="54"/>
    </row>
    <row r="45" spans="1:15" ht="13">
      <c r="A45" s="49" t="s">
        <v>38</v>
      </c>
      <c r="B45" s="19" t="s">
        <v>39</v>
      </c>
      <c r="C45" s="19" t="s">
        <v>40</v>
      </c>
      <c r="D45" s="19" t="s">
        <v>41</v>
      </c>
      <c r="E45" s="20" t="s">
        <v>42</v>
      </c>
      <c r="K45" s="36" t="s">
        <v>43</v>
      </c>
    </row>
    <row r="46" spans="1:15" ht="12.75" customHeight="1">
      <c r="A46" s="49" t="s">
        <v>44</v>
      </c>
      <c r="B46" s="72"/>
      <c r="C46" s="72"/>
      <c r="D46" s="24" t="str">
        <f>IF(B46="","",C46/B46)</f>
        <v/>
      </c>
      <c r="E46" s="74"/>
      <c r="K46" s="8" t="s">
        <v>45</v>
      </c>
      <c r="L46" s="50"/>
      <c r="M46" s="76"/>
      <c r="N46" s="45"/>
    </row>
    <row r="47" spans="1:15" ht="13">
      <c r="A47" s="49"/>
      <c r="K47" s="46" t="s">
        <v>46</v>
      </c>
      <c r="L47" s="25"/>
      <c r="M47" s="76"/>
      <c r="N47" s="45"/>
    </row>
    <row r="48" spans="1:15" ht="12.75" customHeight="1">
      <c r="A48" s="49"/>
      <c r="K48" s="46" t="s">
        <v>47</v>
      </c>
      <c r="L48" s="25"/>
      <c r="M48" s="76"/>
      <c r="N48" s="45"/>
    </row>
    <row r="49" spans="1:14" ht="12.75" customHeight="1">
      <c r="A49" s="49" t="s">
        <v>46</v>
      </c>
      <c r="B49" s="19" t="s">
        <v>48</v>
      </c>
      <c r="C49" s="19" t="s">
        <v>49</v>
      </c>
      <c r="D49" s="19" t="s">
        <v>40</v>
      </c>
      <c r="E49" s="19" t="s">
        <v>20</v>
      </c>
      <c r="F49" s="19" t="s">
        <v>50</v>
      </c>
      <c r="G49" s="19" t="s">
        <v>16</v>
      </c>
      <c r="H49" s="20" t="s">
        <v>42</v>
      </c>
      <c r="I49" s="51"/>
      <c r="J49" s="51"/>
      <c r="K49" s="46" t="s">
        <v>34</v>
      </c>
      <c r="L49" s="57"/>
      <c r="M49" s="34">
        <f>SUM(M46:M48)</f>
        <v>0</v>
      </c>
      <c r="N49" s="58"/>
    </row>
    <row r="50" spans="1:14" ht="12.75" customHeight="1">
      <c r="A50" s="49" t="s">
        <v>44</v>
      </c>
      <c r="B50" s="72"/>
      <c r="C50" s="72"/>
      <c r="D50" s="72"/>
      <c r="E50" s="37" t="str">
        <f>IF(C50=0,"",D50/B50)</f>
        <v/>
      </c>
      <c r="F50" s="53" t="str">
        <f>IF(C50=0,"",B50/C50)</f>
        <v/>
      </c>
      <c r="G50" s="72"/>
      <c r="H50" s="74"/>
    </row>
  </sheetData>
  <sheetProtection sheet="1" objects="1" scenarios="1"/>
  <pageMargins left="0.5" right="0.5" top="0.98402777777777817" bottom="0.98402777777777817" header="0.51180555555555607" footer="0.51180555555555607"/>
  <pageSetup fitToWidth="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9"/>
  <sheetViews>
    <sheetView view="pageLayout" topLeftCell="A7" zoomScaleNormal="100" workbookViewId="0">
      <selection activeCell="Q9" sqref="Q9"/>
    </sheetView>
  </sheetViews>
  <sheetFormatPr defaultRowHeight="12.5"/>
  <cols>
    <col min="1" max="1" width="12.1796875" customWidth="1"/>
    <col min="2" max="2" width="7.179687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81640625" customWidth="1"/>
    <col min="8" max="8" width="4.81640625" customWidth="1"/>
    <col min="9" max="9" width="4.1796875" customWidth="1"/>
    <col min="10" max="10" width="1.453125" customWidth="1"/>
    <col min="11" max="11" width="10.1796875" customWidth="1"/>
    <col min="12" max="12" width="3.54296875" customWidth="1"/>
    <col min="13" max="13" width="6.81640625" customWidth="1"/>
    <col min="14" max="14" width="4.54296875" customWidth="1"/>
    <col min="15" max="15" width="4.81640625" customWidth="1"/>
    <col min="16" max="16" width="9.1796875" customWidth="1"/>
  </cols>
  <sheetData>
    <row r="1" spans="1:15" ht="13">
      <c r="A1" s="110" t="s">
        <v>0</v>
      </c>
      <c r="B1" s="110"/>
      <c r="C1" s="110"/>
      <c r="D1" s="2"/>
      <c r="E1" s="111" t="s">
        <v>53</v>
      </c>
      <c r="F1" s="110" t="s">
        <v>64</v>
      </c>
      <c r="G1" s="110"/>
      <c r="H1" s="110"/>
      <c r="I1" s="2"/>
      <c r="J1" s="2"/>
      <c r="K1" s="112">
        <v>43028</v>
      </c>
      <c r="L1" s="55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pans="1:15" ht="13">
      <c r="A3" s="8"/>
      <c r="B3" s="9" t="s">
        <v>3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1"/>
      <c r="I3" s="12"/>
      <c r="J3" s="13"/>
      <c r="K3" s="14" t="s">
        <v>8</v>
      </c>
    </row>
    <row r="4" spans="1:15" ht="13">
      <c r="A4" s="121" t="s">
        <v>9</v>
      </c>
      <c r="B4" s="121" t="s">
        <v>10</v>
      </c>
      <c r="C4" s="121" t="s">
        <v>11</v>
      </c>
      <c r="D4" s="122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3" t="s">
        <v>17</v>
      </c>
      <c r="J4" s="18"/>
      <c r="K4" s="19" t="s">
        <v>9</v>
      </c>
      <c r="L4" s="19" t="s">
        <v>18</v>
      </c>
      <c r="M4" s="19" t="s">
        <v>19</v>
      </c>
      <c r="N4" s="19" t="s">
        <v>20</v>
      </c>
      <c r="O4" s="20" t="s">
        <v>21</v>
      </c>
    </row>
    <row r="5" spans="1:15">
      <c r="A5" s="120" t="str">
        <f>IF(YTD!A5="","",YTD!A5)</f>
        <v>Jake Novak</v>
      </c>
      <c r="B5" s="59">
        <v>1</v>
      </c>
      <c r="C5" s="59">
        <v>1</v>
      </c>
      <c r="D5" s="59">
        <f>IF(SUM(B5:C5)=0,"",(B5*2)+C5)</f>
        <v>3</v>
      </c>
      <c r="E5" s="124"/>
      <c r="F5" s="125"/>
      <c r="G5" s="125"/>
      <c r="H5" s="125">
        <v>1</v>
      </c>
      <c r="I5" s="125"/>
      <c r="K5" s="21" t="str">
        <f>IF(YTD!K5="","",YTD!K5)</f>
        <v>Ben Wagner</v>
      </c>
      <c r="L5" s="61"/>
      <c r="M5" s="61"/>
      <c r="N5" s="86" t="str">
        <f t="shared" ref="N5:N18" si="0">IF(L5=0,"",M5/L5)</f>
        <v/>
      </c>
      <c r="O5" s="144"/>
    </row>
    <row r="6" spans="1:15">
      <c r="A6" s="120" t="str">
        <f>IF(YTD!A6="","",YTD!A6)</f>
        <v>Will Rivers</v>
      </c>
      <c r="B6" s="59">
        <v>2</v>
      </c>
      <c r="C6" s="59">
        <v>1</v>
      </c>
      <c r="D6" s="59">
        <f t="shared" ref="D6:D46" si="1">IF(SUM(B6:C6)=0,"",(B6*2)+C6)</f>
        <v>5</v>
      </c>
      <c r="E6" s="124"/>
      <c r="F6" s="125"/>
      <c r="G6" s="125"/>
      <c r="H6" s="125"/>
      <c r="I6" s="125"/>
      <c r="K6" s="21" t="str">
        <f>IF(YTD!K6="","",YTD!K6)</f>
        <v>Tyler Flick</v>
      </c>
      <c r="L6" s="61"/>
      <c r="M6" s="61"/>
      <c r="N6" s="86" t="str">
        <f t="shared" si="0"/>
        <v/>
      </c>
      <c r="O6" s="144"/>
    </row>
    <row r="7" spans="1:15">
      <c r="A7" s="120" t="str">
        <f>IF(YTD!A7="","",YTD!A7)</f>
        <v xml:space="preserve">Tyler Simon </v>
      </c>
      <c r="B7" s="59">
        <v>9</v>
      </c>
      <c r="C7" s="59">
        <v>4</v>
      </c>
      <c r="D7" s="59">
        <f t="shared" si="1"/>
        <v>22</v>
      </c>
      <c r="E7" s="124"/>
      <c r="F7" s="125"/>
      <c r="G7" s="125"/>
      <c r="H7" s="125"/>
      <c r="I7" s="125"/>
      <c r="K7" s="21" t="str">
        <f>IF(YTD!K7="","",YTD!K7)</f>
        <v>Evan Hosler</v>
      </c>
      <c r="L7" s="61"/>
      <c r="M7" s="61"/>
      <c r="N7" s="86" t="str">
        <f t="shared" si="0"/>
        <v/>
      </c>
      <c r="O7" s="144"/>
    </row>
    <row r="8" spans="1:15">
      <c r="A8" s="120" t="str">
        <f>IF(YTD!A8="","",YTD!A8)</f>
        <v>Colin Erb</v>
      </c>
      <c r="B8" s="59"/>
      <c r="C8" s="59">
        <v>2</v>
      </c>
      <c r="D8" s="59">
        <f t="shared" si="1"/>
        <v>2</v>
      </c>
      <c r="E8" s="124"/>
      <c r="F8" s="125"/>
      <c r="G8" s="125"/>
      <c r="H8" s="125"/>
      <c r="I8" s="125"/>
      <c r="K8" s="21" t="str">
        <f>IF(YTD!K8="","",YTD!K8)</f>
        <v>Jake Novak</v>
      </c>
      <c r="L8" s="61">
        <v>1</v>
      </c>
      <c r="M8" s="61">
        <v>45</v>
      </c>
      <c r="N8" s="86">
        <f t="shared" si="0"/>
        <v>45</v>
      </c>
      <c r="O8" s="144"/>
    </row>
    <row r="9" spans="1:15">
      <c r="A9" s="120" t="str">
        <f>IF(YTD!A9="","",YTD!A9)</f>
        <v>Tyler Flick</v>
      </c>
      <c r="B9" s="59">
        <v>4</v>
      </c>
      <c r="C9" s="59"/>
      <c r="D9" s="59">
        <f t="shared" si="1"/>
        <v>8</v>
      </c>
      <c r="E9" s="124"/>
      <c r="F9" s="125"/>
      <c r="G9" s="125"/>
      <c r="H9" s="125"/>
      <c r="I9" s="125"/>
      <c r="K9" s="21" t="str">
        <f>IF(YTD!K9="","",YTD!K9)</f>
        <v>Colby Wagner</v>
      </c>
      <c r="L9" s="61"/>
      <c r="M9" s="61"/>
      <c r="N9" s="86" t="str">
        <f t="shared" si="0"/>
        <v/>
      </c>
      <c r="O9" s="144"/>
    </row>
    <row r="10" spans="1:15">
      <c r="A10" s="120" t="str">
        <f>IF(YTD!A10="","",YTD!A10)</f>
        <v>Joe Kolk</v>
      </c>
      <c r="B10" s="59">
        <v>4</v>
      </c>
      <c r="C10" s="59">
        <v>1</v>
      </c>
      <c r="D10" s="59">
        <f t="shared" si="1"/>
        <v>9</v>
      </c>
      <c r="E10" s="124">
        <v>1</v>
      </c>
      <c r="F10" s="125"/>
      <c r="G10" s="125"/>
      <c r="H10" s="125"/>
      <c r="I10" s="125"/>
      <c r="K10" s="21" t="str">
        <f>IF(YTD!K10="","",YTD!K10)</f>
        <v>Will Rivers</v>
      </c>
      <c r="L10" s="61"/>
      <c r="M10" s="61"/>
      <c r="N10" s="86" t="str">
        <f t="shared" si="0"/>
        <v/>
      </c>
      <c r="O10" s="144"/>
    </row>
    <row r="11" spans="1:15">
      <c r="A11" s="120" t="str">
        <f>IF(YTD!A11="","",YTD!A11)</f>
        <v>Landan Moyer</v>
      </c>
      <c r="B11" s="59">
        <v>4</v>
      </c>
      <c r="C11" s="59"/>
      <c r="D11" s="59">
        <f t="shared" si="1"/>
        <v>8</v>
      </c>
      <c r="E11" s="124"/>
      <c r="F11" s="125">
        <v>1</v>
      </c>
      <c r="G11" s="125"/>
      <c r="H11" s="125"/>
      <c r="I11" s="125"/>
      <c r="K11" s="21" t="str">
        <f>IF(YTD!K11="","",YTD!K11)</f>
        <v>Isaac Perron</v>
      </c>
      <c r="L11" s="61"/>
      <c r="M11" s="61"/>
      <c r="N11" s="86" t="str">
        <f t="shared" si="0"/>
        <v/>
      </c>
      <c r="O11" s="144"/>
    </row>
    <row r="12" spans="1:15">
      <c r="A12" s="120" t="str">
        <f>IF(YTD!A12="","",YTD!A12)</f>
        <v>Tyler Dougherty</v>
      </c>
      <c r="B12" s="59"/>
      <c r="C12" s="59"/>
      <c r="D12" s="59" t="str">
        <f t="shared" si="1"/>
        <v/>
      </c>
      <c r="E12" s="124"/>
      <c r="F12" s="125"/>
      <c r="G12" s="125"/>
      <c r="H12" s="125"/>
      <c r="I12" s="125"/>
      <c r="K12" s="21" t="str">
        <f>IF(YTD!K12="","",YTD!K12)</f>
        <v>Tyler Simon</v>
      </c>
      <c r="L12" s="61"/>
      <c r="M12" s="61"/>
      <c r="N12" s="86" t="str">
        <f t="shared" si="0"/>
        <v/>
      </c>
      <c r="O12" s="144"/>
    </row>
    <row r="13" spans="1:15">
      <c r="A13" s="120" t="str">
        <f>IF(YTD!A13="","",YTD!A13)</f>
        <v>Giovanni Lester</v>
      </c>
      <c r="B13" s="59"/>
      <c r="C13" s="59">
        <v>1</v>
      </c>
      <c r="D13" s="59">
        <f t="shared" si="1"/>
        <v>1</v>
      </c>
      <c r="E13" s="124"/>
      <c r="F13" s="125"/>
      <c r="G13" s="125"/>
      <c r="H13" s="125"/>
      <c r="I13" s="125"/>
      <c r="K13" s="21" t="str">
        <f>IF(YTD!K13="","",YTD!K13)</f>
        <v/>
      </c>
      <c r="L13" s="61"/>
      <c r="M13" s="61"/>
      <c r="N13" s="86" t="str">
        <f t="shared" si="0"/>
        <v/>
      </c>
      <c r="O13" s="144"/>
    </row>
    <row r="14" spans="1:15">
      <c r="A14" s="120" t="str">
        <f>IF(YTD!A14="","",YTD!A14)</f>
        <v>Garret Fittery</v>
      </c>
      <c r="B14" s="59">
        <v>4</v>
      </c>
      <c r="C14" s="59">
        <v>2</v>
      </c>
      <c r="D14" s="59">
        <f t="shared" si="1"/>
        <v>10</v>
      </c>
      <c r="E14" s="124">
        <v>1</v>
      </c>
      <c r="F14" s="125"/>
      <c r="G14" s="125"/>
      <c r="H14" s="125"/>
      <c r="I14" s="125"/>
      <c r="K14" s="21" t="str">
        <f>IF(YTD!K14="","",YTD!K14)</f>
        <v/>
      </c>
      <c r="L14" s="61"/>
      <c r="M14" s="61"/>
      <c r="N14" s="86" t="str">
        <f t="shared" si="0"/>
        <v/>
      </c>
      <c r="O14" s="144"/>
    </row>
    <row r="15" spans="1:15">
      <c r="A15" s="120" t="str">
        <f>IF(YTD!A15="","",YTD!A15)</f>
        <v>Evan Hosler</v>
      </c>
      <c r="B15" s="59"/>
      <c r="C15" s="59">
        <v>1</v>
      </c>
      <c r="D15" s="59">
        <f t="shared" si="1"/>
        <v>1</v>
      </c>
      <c r="E15" s="124"/>
      <c r="F15" s="125"/>
      <c r="G15" s="125"/>
      <c r="H15" s="125"/>
      <c r="I15" s="125"/>
      <c r="K15" s="21" t="str">
        <f>IF(YTD!K15="","",YTD!K15)</f>
        <v/>
      </c>
      <c r="L15" s="61"/>
      <c r="M15" s="61"/>
      <c r="N15" s="86" t="str">
        <f t="shared" si="0"/>
        <v/>
      </c>
      <c r="O15" s="144"/>
    </row>
    <row r="16" spans="1:15">
      <c r="A16" s="120" t="str">
        <f>IF(YTD!A16="","",YTD!A16)</f>
        <v>Colby Waqner</v>
      </c>
      <c r="B16" s="59"/>
      <c r="C16" s="59"/>
      <c r="D16" s="59" t="str">
        <f t="shared" si="1"/>
        <v/>
      </c>
      <c r="E16" s="124"/>
      <c r="F16" s="125"/>
      <c r="G16" s="125"/>
      <c r="H16" s="125"/>
      <c r="I16" s="125"/>
      <c r="K16" s="21" t="str">
        <f>IF(YTD!K16="","",YTD!K16)</f>
        <v/>
      </c>
      <c r="L16" s="61"/>
      <c r="M16" s="61"/>
      <c r="N16" s="86" t="str">
        <f t="shared" si="0"/>
        <v/>
      </c>
      <c r="O16" s="144"/>
    </row>
    <row r="17" spans="1:15">
      <c r="A17" s="120" t="str">
        <f>IF(YTD!A17="","",YTD!A17)</f>
        <v>Isaac Perron</v>
      </c>
      <c r="B17" s="59">
        <v>1</v>
      </c>
      <c r="C17" s="59"/>
      <c r="D17" s="59">
        <f t="shared" si="1"/>
        <v>2</v>
      </c>
      <c r="E17" s="124"/>
      <c r="F17" s="125"/>
      <c r="G17" s="125"/>
      <c r="H17" s="125"/>
      <c r="I17" s="125"/>
      <c r="K17" s="21" t="str">
        <f>IF(YTD!K17="","",YTD!K17)</f>
        <v/>
      </c>
      <c r="L17" s="61"/>
      <c r="M17" s="61"/>
      <c r="N17" s="86" t="str">
        <f t="shared" si="0"/>
        <v/>
      </c>
      <c r="O17" s="144"/>
    </row>
    <row r="18" spans="1:15">
      <c r="A18" s="120" t="str">
        <f>IF(YTD!A18="","",YTD!A18)</f>
        <v>Nick Griest</v>
      </c>
      <c r="B18" s="59"/>
      <c r="C18" s="59"/>
      <c r="D18" s="59" t="str">
        <f t="shared" si="1"/>
        <v/>
      </c>
      <c r="E18" s="124"/>
      <c r="F18" s="125"/>
      <c r="G18" s="125"/>
      <c r="H18" s="125"/>
      <c r="I18" s="125"/>
      <c r="K18" s="21" t="str">
        <f>IF(YTD!K18="","",YTD!K18)</f>
        <v/>
      </c>
      <c r="L18" s="61"/>
      <c r="M18" s="61"/>
      <c r="N18" s="86" t="str">
        <f t="shared" si="0"/>
        <v/>
      </c>
      <c r="O18" s="144"/>
    </row>
    <row r="19" spans="1:15" ht="13">
      <c r="A19" s="120" t="str">
        <f>IF(YTD!A19="","",YTD!A19)</f>
        <v>Preston Martin</v>
      </c>
      <c r="B19" s="59"/>
      <c r="C19" s="59">
        <v>1</v>
      </c>
      <c r="D19" s="59">
        <f t="shared" si="1"/>
        <v>1</v>
      </c>
      <c r="E19" s="124"/>
      <c r="F19" s="125"/>
      <c r="G19" s="125"/>
      <c r="H19" s="125"/>
      <c r="I19" s="125"/>
      <c r="K19" s="38" t="s">
        <v>22</v>
      </c>
      <c r="L19" s="39">
        <f>IF(SUM(L5:L18)=0,"",SUM(L5:L18))</f>
        <v>1</v>
      </c>
      <c r="M19" s="39">
        <f>IF(SUM(M5:M18)=0,"",SUM(M5:M18))</f>
        <v>45</v>
      </c>
      <c r="N19" s="147">
        <f>IFERROR(IF(L19="","",M19/L19),0)</f>
        <v>45</v>
      </c>
      <c r="O19" s="40" t="str">
        <f>IF(SUM(O5:O18)=0,"",SUM(O5:O18))</f>
        <v/>
      </c>
    </row>
    <row r="20" spans="1:15" ht="13">
      <c r="A20" s="120" t="str">
        <f>IF(YTD!A20="","",YTD!A20)</f>
        <v>Dalton Gainer</v>
      </c>
      <c r="B20" s="59"/>
      <c r="C20" s="59"/>
      <c r="D20" s="59" t="str">
        <f t="shared" si="1"/>
        <v/>
      </c>
      <c r="E20" s="124"/>
      <c r="F20" s="125"/>
      <c r="G20" s="125"/>
      <c r="H20" s="125"/>
      <c r="I20" s="125"/>
      <c r="K20" s="56" t="str">
        <f>$F$1</f>
        <v>CED CREST</v>
      </c>
      <c r="L20" s="71">
        <v>0</v>
      </c>
      <c r="M20" s="70">
        <v>0</v>
      </c>
      <c r="N20" s="86" t="str">
        <f>IF(L20=0,"",M20/L20)</f>
        <v/>
      </c>
      <c r="O20" s="70"/>
    </row>
    <row r="21" spans="1:15">
      <c r="A21" s="120" t="str">
        <f>IF(YTD!A21="","",YTD!A21)</f>
        <v>Cayden Warner</v>
      </c>
      <c r="B21" s="59"/>
      <c r="C21" s="59"/>
      <c r="D21" s="59" t="str">
        <f t="shared" si="1"/>
        <v/>
      </c>
      <c r="E21" s="124"/>
      <c r="F21" s="125"/>
      <c r="G21" s="125"/>
      <c r="H21" s="125"/>
      <c r="I21" s="125"/>
    </row>
    <row r="22" spans="1:15">
      <c r="A22" s="120" t="str">
        <f>IF(YTD!A22="","",YTD!A22)</f>
        <v>Ben Wagner</v>
      </c>
      <c r="B22" s="59"/>
      <c r="C22" s="59"/>
      <c r="D22" s="59" t="str">
        <f t="shared" si="1"/>
        <v/>
      </c>
      <c r="E22" s="124"/>
      <c r="F22" s="125"/>
      <c r="G22" s="125"/>
      <c r="H22" s="125"/>
      <c r="I22" s="125"/>
    </row>
    <row r="23" spans="1:15">
      <c r="A23" s="120" t="str">
        <f>IF(YTD!A23="","",YTD!A23)</f>
        <v>Troy Kolk</v>
      </c>
      <c r="B23" s="59">
        <v>1</v>
      </c>
      <c r="C23" s="59">
        <v>2</v>
      </c>
      <c r="D23" s="59">
        <f t="shared" si="1"/>
        <v>4</v>
      </c>
      <c r="E23" s="124">
        <v>1</v>
      </c>
      <c r="F23" s="125"/>
      <c r="G23" s="125"/>
      <c r="H23" s="125"/>
      <c r="I23" s="125"/>
    </row>
    <row r="24" spans="1:15" ht="13">
      <c r="A24" s="120" t="str">
        <f>IF(YTD!A24="","",YTD!A24)</f>
        <v>Tyler Hartl</v>
      </c>
      <c r="B24" s="59"/>
      <c r="C24" s="59"/>
      <c r="D24" s="59" t="str">
        <f t="shared" si="1"/>
        <v/>
      </c>
      <c r="E24" s="124"/>
      <c r="F24" s="125"/>
      <c r="G24" s="125"/>
      <c r="H24" s="125"/>
      <c r="I24" s="125"/>
      <c r="K24" s="36" t="s">
        <v>24</v>
      </c>
    </row>
    <row r="25" spans="1:15" ht="13">
      <c r="A25" s="120" t="str">
        <f>IF(YTD!A25="","",YTD!A25)</f>
        <v>Jake Harbach</v>
      </c>
      <c r="B25" s="59"/>
      <c r="C25" s="59"/>
      <c r="D25" s="59" t="str">
        <f t="shared" si="1"/>
        <v/>
      </c>
      <c r="E25" s="124"/>
      <c r="F25" s="125"/>
      <c r="G25" s="125"/>
      <c r="H25" s="125"/>
      <c r="I25" s="125"/>
      <c r="K25" s="19" t="s">
        <v>9</v>
      </c>
      <c r="L25" s="19" t="s">
        <v>18</v>
      </c>
      <c r="M25" s="19" t="s">
        <v>25</v>
      </c>
      <c r="N25" s="19" t="s">
        <v>20</v>
      </c>
      <c r="O25" s="20" t="s">
        <v>26</v>
      </c>
    </row>
    <row r="26" spans="1:15">
      <c r="A26" s="120" t="str">
        <f>IF(YTD!A26="","",YTD!A26)</f>
        <v>Brooklyn Bicksler</v>
      </c>
      <c r="B26" s="59"/>
      <c r="C26" s="59"/>
      <c r="D26" s="59" t="str">
        <f t="shared" si="1"/>
        <v/>
      </c>
      <c r="E26" s="124"/>
      <c r="F26" s="125"/>
      <c r="G26" s="125"/>
      <c r="H26" s="125"/>
      <c r="I26" s="125"/>
      <c r="K26" s="21" t="str">
        <f>IF(YTD!K26="","",YTD!K26)</f>
        <v>Tyler Simon</v>
      </c>
      <c r="L26" s="72">
        <v>6</v>
      </c>
      <c r="M26" s="72">
        <v>327</v>
      </c>
      <c r="N26" s="24">
        <f t="shared" ref="N26:N32" si="2">IF(L26=0,"",M26/L26)</f>
        <v>54.5</v>
      </c>
      <c r="O26" s="74">
        <v>1</v>
      </c>
    </row>
    <row r="27" spans="1:15">
      <c r="A27" s="120" t="str">
        <f>IF(YTD!A27="","",YTD!A27)</f>
        <v>Chris Shaw</v>
      </c>
      <c r="B27" s="59"/>
      <c r="C27" s="59"/>
      <c r="D27" s="59" t="str">
        <f t="shared" si="1"/>
        <v/>
      </c>
      <c r="E27" s="124"/>
      <c r="F27" s="125"/>
      <c r="G27" s="125"/>
      <c r="H27" s="125"/>
      <c r="I27" s="125"/>
      <c r="K27" s="21" t="str">
        <f>IF(YTD!K27="","",YTD!K27)</f>
        <v>Niko Gavala</v>
      </c>
      <c r="L27" s="61">
        <v>1</v>
      </c>
      <c r="M27" s="61">
        <v>42</v>
      </c>
      <c r="N27" s="24">
        <f t="shared" si="2"/>
        <v>42</v>
      </c>
      <c r="O27" s="144">
        <v>0</v>
      </c>
    </row>
    <row r="28" spans="1:15">
      <c r="A28" s="120" t="str">
        <f>IF(YTD!A28="","",YTD!A28)</f>
        <v>Tyler Hartl</v>
      </c>
      <c r="B28" s="59"/>
      <c r="C28" s="59"/>
      <c r="D28" s="59" t="str">
        <f t="shared" si="1"/>
        <v/>
      </c>
      <c r="E28" s="124"/>
      <c r="F28" s="125"/>
      <c r="G28" s="125"/>
      <c r="H28" s="125"/>
      <c r="I28" s="125"/>
      <c r="K28" s="21" t="str">
        <f>IF(YTD!K28="","",YTD!K28)</f>
        <v/>
      </c>
      <c r="L28" s="61"/>
      <c r="M28" s="61"/>
      <c r="N28" s="24" t="str">
        <f t="shared" si="2"/>
        <v/>
      </c>
      <c r="O28" s="144"/>
    </row>
    <row r="29" spans="1:15">
      <c r="A29" s="120" t="str">
        <f>IF(YTD!A29="","",YTD!A29)</f>
        <v>Maliki Rivera</v>
      </c>
      <c r="B29" s="59"/>
      <c r="C29" s="59"/>
      <c r="D29" s="59" t="str">
        <f t="shared" si="1"/>
        <v/>
      </c>
      <c r="E29" s="124"/>
      <c r="F29" s="125"/>
      <c r="G29" s="125"/>
      <c r="H29" s="125"/>
      <c r="I29" s="125"/>
      <c r="K29" s="21" t="str">
        <f>IF(YTD!K29="","",YTD!K29)</f>
        <v/>
      </c>
      <c r="L29" s="61"/>
      <c r="M29" s="61"/>
      <c r="N29" s="24" t="str">
        <f t="shared" si="2"/>
        <v/>
      </c>
      <c r="O29" s="144"/>
    </row>
    <row r="30" spans="1:15">
      <c r="A30" s="120" t="str">
        <f>IF(YTD!A30="","",YTD!A30)</f>
        <v>Cole Lastinger</v>
      </c>
      <c r="B30" s="59"/>
      <c r="C30" s="59"/>
      <c r="D30" s="59" t="str">
        <f t="shared" si="1"/>
        <v/>
      </c>
      <c r="E30" s="124"/>
      <c r="F30" s="125"/>
      <c r="G30" s="125"/>
      <c r="H30" s="125"/>
      <c r="I30" s="125"/>
      <c r="K30" s="21" t="str">
        <f>IF(YTD!K30="","",YTD!K30)</f>
        <v/>
      </c>
      <c r="L30" s="61"/>
      <c r="M30" s="61"/>
      <c r="N30" s="24" t="str">
        <f t="shared" si="2"/>
        <v/>
      </c>
      <c r="O30" s="144"/>
    </row>
    <row r="31" spans="1:15" ht="13">
      <c r="A31" s="120" t="str">
        <f>IF(YTD!A31="","",YTD!A31)</f>
        <v>Dominic Pietsch</v>
      </c>
      <c r="B31" s="59"/>
      <c r="C31" s="59"/>
      <c r="D31" s="59" t="str">
        <f t="shared" si="1"/>
        <v/>
      </c>
      <c r="E31" s="124"/>
      <c r="F31" s="125"/>
      <c r="G31" s="125"/>
      <c r="H31" s="125"/>
      <c r="I31" s="125"/>
      <c r="K31" s="38" t="s">
        <v>22</v>
      </c>
      <c r="L31" s="39">
        <f>IF(SUM(L26:L30)=0,"",SUM(L26:L30))</f>
        <v>7</v>
      </c>
      <c r="M31" s="39">
        <f>IF(SUM(M26:M30)=0,"",SUM(M26:M30))</f>
        <v>369</v>
      </c>
      <c r="N31" s="31">
        <f>IF(L31="","",M31/L31)</f>
        <v>52.714285714285715</v>
      </c>
      <c r="O31" s="39">
        <f>IF(SUM(O26:O30)=0,"",SUM(O26:O30))</f>
        <v>1</v>
      </c>
    </row>
    <row r="32" spans="1:15" ht="13">
      <c r="A32" s="120" t="str">
        <f>IF(YTD!A32="","",YTD!A32)</f>
        <v>Chris Pagano</v>
      </c>
      <c r="B32" s="59"/>
      <c r="C32" s="59"/>
      <c r="D32" s="59" t="str">
        <f t="shared" si="1"/>
        <v/>
      </c>
      <c r="E32" s="124"/>
      <c r="F32" s="125"/>
      <c r="G32" s="125"/>
      <c r="H32" s="125"/>
      <c r="I32" s="125"/>
      <c r="K32" s="56" t="str">
        <f>$F$1</f>
        <v>CED CREST</v>
      </c>
      <c r="L32" s="73">
        <v>2</v>
      </c>
      <c r="M32" s="70">
        <v>120</v>
      </c>
      <c r="N32" s="31">
        <f t="shared" si="2"/>
        <v>60</v>
      </c>
      <c r="O32" s="70">
        <v>2</v>
      </c>
    </row>
    <row r="33" spans="1:15">
      <c r="A33" s="120" t="str">
        <f>IF(YTD!A33="","",YTD!A33)</f>
        <v>Jake Martin</v>
      </c>
      <c r="B33" s="59"/>
      <c r="C33" s="59"/>
      <c r="D33" s="59" t="str">
        <f t="shared" si="1"/>
        <v/>
      </c>
      <c r="E33" s="124"/>
      <c r="F33" s="125"/>
      <c r="G33" s="125"/>
      <c r="H33" s="125"/>
      <c r="I33" s="125"/>
      <c r="L33" t="s">
        <v>27</v>
      </c>
    </row>
    <row r="34" spans="1:15">
      <c r="A34" s="120" t="str">
        <f>IF(YTD!A34="","",YTD!A34)</f>
        <v>Mason Morales</v>
      </c>
      <c r="B34" s="59"/>
      <c r="C34" s="59"/>
      <c r="D34" s="59" t="str">
        <f t="shared" si="1"/>
        <v/>
      </c>
      <c r="E34" s="124"/>
      <c r="F34" s="125"/>
      <c r="G34" s="125"/>
      <c r="H34" s="125"/>
      <c r="I34" s="125"/>
    </row>
    <row r="35" spans="1:15" ht="13">
      <c r="A35" s="120" t="str">
        <f>IF(YTD!A35="","",YTD!A35)</f>
        <v>Vinny Lester</v>
      </c>
      <c r="B35" s="59"/>
      <c r="C35" s="59"/>
      <c r="D35" s="59" t="str">
        <f t="shared" si="1"/>
        <v/>
      </c>
      <c r="E35" s="124"/>
      <c r="F35" s="125"/>
      <c r="G35" s="125"/>
      <c r="H35" s="125"/>
      <c r="I35" s="125"/>
      <c r="K35" s="36" t="s">
        <v>28</v>
      </c>
    </row>
    <row r="36" spans="1:15" ht="13">
      <c r="A36" s="120" t="str">
        <f>IF(YTD!A36="","",YTD!A36)</f>
        <v/>
      </c>
      <c r="B36" s="59"/>
      <c r="C36" s="59"/>
      <c r="D36" s="59" t="str">
        <f t="shared" si="1"/>
        <v/>
      </c>
      <c r="E36" s="124"/>
      <c r="F36" s="125"/>
      <c r="G36" s="125"/>
      <c r="H36" s="125"/>
      <c r="I36" s="125"/>
      <c r="K36" s="19" t="s">
        <v>9</v>
      </c>
      <c r="L36" s="19" t="s">
        <v>18</v>
      </c>
      <c r="M36" s="19" t="s">
        <v>25</v>
      </c>
      <c r="N36" s="19" t="s">
        <v>20</v>
      </c>
      <c r="O36" s="20" t="s">
        <v>29</v>
      </c>
    </row>
    <row r="37" spans="1:15">
      <c r="A37" s="120" t="str">
        <f>IF(YTD!A37="","",YTD!A37)</f>
        <v/>
      </c>
      <c r="B37" s="59"/>
      <c r="C37" s="59"/>
      <c r="D37" s="59" t="str">
        <f t="shared" si="1"/>
        <v/>
      </c>
      <c r="E37" s="124"/>
      <c r="F37" s="125"/>
      <c r="G37" s="125"/>
      <c r="H37" s="125"/>
      <c r="I37" s="125"/>
      <c r="K37" s="21" t="str">
        <f>IF(YTD!K37="","",YTD!K37)</f>
        <v>Jake Novak</v>
      </c>
      <c r="L37" s="61">
        <v>2</v>
      </c>
      <c r="M37" s="75">
        <v>92</v>
      </c>
      <c r="N37" s="24">
        <f>IF(L37=0,"",M37/L37)</f>
        <v>46</v>
      </c>
      <c r="O37" s="144">
        <v>0</v>
      </c>
    </row>
    <row r="38" spans="1:15">
      <c r="A38" s="120" t="str">
        <f>IF(YTD!A38="","",YTD!A38)</f>
        <v/>
      </c>
      <c r="B38" s="59"/>
      <c r="C38" s="59"/>
      <c r="D38" s="59" t="str">
        <f t="shared" si="1"/>
        <v/>
      </c>
      <c r="E38" s="124"/>
      <c r="F38" s="125"/>
      <c r="G38" s="125"/>
      <c r="H38" s="125"/>
      <c r="I38" s="125"/>
      <c r="K38" s="21" t="str">
        <f>IF(YTD!K38="","",YTD!K38)</f>
        <v/>
      </c>
      <c r="L38" s="61"/>
      <c r="M38" s="75"/>
      <c r="N38" s="24" t="str">
        <f>IF(L38=0,"",M38/L38)</f>
        <v/>
      </c>
      <c r="O38" s="144"/>
    </row>
    <row r="39" spans="1:15">
      <c r="A39" s="120" t="str">
        <f>IF(YTD!A39="","",YTD!A39)</f>
        <v/>
      </c>
      <c r="B39" s="59"/>
      <c r="C39" s="59"/>
      <c r="D39" s="59" t="str">
        <f t="shared" si="1"/>
        <v/>
      </c>
      <c r="E39" s="124"/>
      <c r="F39" s="125"/>
      <c r="G39" s="125"/>
      <c r="H39" s="125"/>
      <c r="I39" s="125"/>
      <c r="K39" s="21" t="str">
        <f>IF(YTD!K39="","",YTD!K39)</f>
        <v/>
      </c>
      <c r="L39" s="61"/>
      <c r="M39" s="75"/>
      <c r="N39" s="24" t="str">
        <f>IF(L39=0,"",M39/L39)</f>
        <v/>
      </c>
      <c r="O39" s="144"/>
    </row>
    <row r="40" spans="1:15" ht="13">
      <c r="A40" s="120" t="str">
        <f>IF(YTD!A40="","",YTD!A40)</f>
        <v/>
      </c>
      <c r="B40" s="59"/>
      <c r="C40" s="59"/>
      <c r="D40" s="59" t="str">
        <f t="shared" si="1"/>
        <v/>
      </c>
      <c r="E40" s="124"/>
      <c r="F40" s="125"/>
      <c r="G40" s="125"/>
      <c r="H40" s="125"/>
      <c r="I40" s="125"/>
      <c r="K40" s="38" t="s">
        <v>22</v>
      </c>
      <c r="L40" s="39">
        <f>IF(SUM(L37:L39)=0,"",SUM(L37:L39))</f>
        <v>2</v>
      </c>
      <c r="M40" s="39">
        <f>IF(SUM(M37:M39)=0,"",SUM(M37:M39))</f>
        <v>92</v>
      </c>
      <c r="N40" s="31">
        <f>IF(L40="","",M40/L40)</f>
        <v>46</v>
      </c>
      <c r="O40" s="39" t="str">
        <f>IF(SUM(O37:O39)=0,"",SUM(O37:O39))</f>
        <v/>
      </c>
    </row>
    <row r="41" spans="1:15" ht="13">
      <c r="A41" s="120" t="str">
        <f>IF(YTD!A41="","",YTD!A41)</f>
        <v/>
      </c>
      <c r="B41" s="59"/>
      <c r="C41" s="59"/>
      <c r="D41" s="59" t="str">
        <f t="shared" si="1"/>
        <v/>
      </c>
      <c r="E41" s="124"/>
      <c r="F41" s="125"/>
      <c r="G41" s="125"/>
      <c r="H41" s="125"/>
      <c r="I41" s="125"/>
      <c r="K41" s="56" t="str">
        <f>$F$1</f>
        <v>CED CREST</v>
      </c>
      <c r="L41" s="73">
        <v>4</v>
      </c>
      <c r="M41" s="73">
        <v>127</v>
      </c>
      <c r="N41" s="31">
        <f>IF(L41=0,"",M41/L41)</f>
        <v>31.75</v>
      </c>
      <c r="O41" s="70">
        <v>1</v>
      </c>
    </row>
    <row r="42" spans="1:15">
      <c r="A42" s="120" t="str">
        <f>IF(YTD!A42="","",YTD!A42)</f>
        <v/>
      </c>
      <c r="B42" s="59"/>
      <c r="C42" s="59"/>
      <c r="D42" s="59" t="str">
        <f t="shared" si="1"/>
        <v/>
      </c>
      <c r="E42" s="124"/>
      <c r="F42" s="125"/>
      <c r="G42" s="125"/>
      <c r="H42" s="125"/>
      <c r="I42" s="125"/>
    </row>
    <row r="43" spans="1:15">
      <c r="A43" s="120" t="str">
        <f>IF(YTD!A43="","",YTD!A43)</f>
        <v/>
      </c>
      <c r="B43" s="59"/>
      <c r="C43" s="59"/>
      <c r="D43" s="59" t="str">
        <f t="shared" si="1"/>
        <v/>
      </c>
      <c r="E43" s="124"/>
      <c r="F43" s="125"/>
      <c r="G43" s="125"/>
      <c r="H43" s="125"/>
      <c r="I43" s="125"/>
    </row>
    <row r="44" spans="1:15">
      <c r="A44" s="120" t="str">
        <f>IF(YTD!A44="","",YTD!A44)</f>
        <v/>
      </c>
      <c r="B44" s="59"/>
      <c r="C44" s="59"/>
      <c r="D44" s="59" t="str">
        <f t="shared" si="1"/>
        <v/>
      </c>
      <c r="E44" s="124"/>
      <c r="F44" s="125"/>
      <c r="G44" s="125"/>
      <c r="H44" s="125"/>
      <c r="I44" s="125"/>
    </row>
    <row r="45" spans="1:15">
      <c r="A45" s="120" t="str">
        <f>IF(YTD!A45="","",YTD!A45)</f>
        <v/>
      </c>
      <c r="B45" s="59"/>
      <c r="C45" s="59"/>
      <c r="D45" s="59" t="str">
        <f t="shared" si="1"/>
        <v/>
      </c>
      <c r="E45" s="124"/>
      <c r="F45" s="125"/>
      <c r="G45" s="125"/>
      <c r="H45" s="125"/>
      <c r="I45" s="125"/>
    </row>
    <row r="46" spans="1:15">
      <c r="A46" s="120" t="str">
        <f>IF(YTD!A46="","",YTD!A46)</f>
        <v/>
      </c>
      <c r="B46" s="59"/>
      <c r="C46" s="59"/>
      <c r="D46" s="59" t="str">
        <f t="shared" si="1"/>
        <v/>
      </c>
      <c r="E46" s="124"/>
      <c r="F46" s="125"/>
      <c r="G46" s="125"/>
      <c r="H46" s="125"/>
      <c r="I46" s="125"/>
    </row>
    <row r="47" spans="1:15" ht="13">
      <c r="A47" s="126" t="s">
        <v>30</v>
      </c>
      <c r="B47" s="126">
        <f>SUM(B5:B46)</f>
        <v>30</v>
      </c>
      <c r="C47" s="126">
        <f t="shared" ref="C47:I47" si="3">SUM(C5:C46)</f>
        <v>16</v>
      </c>
      <c r="D47" s="126">
        <f t="shared" si="3"/>
        <v>76</v>
      </c>
      <c r="E47" s="148">
        <f t="shared" si="3"/>
        <v>3</v>
      </c>
      <c r="F47" s="126">
        <f t="shared" si="3"/>
        <v>1</v>
      </c>
      <c r="G47" s="126">
        <f t="shared" si="3"/>
        <v>0</v>
      </c>
      <c r="H47" s="126">
        <f t="shared" si="3"/>
        <v>1</v>
      </c>
      <c r="I47" s="126">
        <f t="shared" si="3"/>
        <v>0</v>
      </c>
    </row>
    <row r="49" spans="1:15" ht="13">
      <c r="A49" s="6"/>
      <c r="B49" s="6"/>
      <c r="C49" s="6"/>
      <c r="D49" s="6"/>
      <c r="E49" s="6"/>
      <c r="F49" s="7" t="s">
        <v>31</v>
      </c>
      <c r="G49" s="43"/>
      <c r="H49" s="6"/>
      <c r="I49" s="6"/>
      <c r="J49" s="6"/>
      <c r="K49" s="6"/>
      <c r="L49" s="6"/>
      <c r="M49" s="6"/>
      <c r="N49" s="6"/>
      <c r="O49" s="6"/>
    </row>
    <row r="51" spans="1:15" ht="13">
      <c r="A51" s="19" t="s">
        <v>32</v>
      </c>
      <c r="B51" s="19">
        <v>1</v>
      </c>
      <c r="C51" s="19">
        <v>2</v>
      </c>
      <c r="D51" s="19">
        <v>3</v>
      </c>
      <c r="E51" s="19">
        <v>4</v>
      </c>
      <c r="F51" s="19" t="s">
        <v>33</v>
      </c>
      <c r="G51" s="20" t="s">
        <v>34</v>
      </c>
      <c r="K51" s="44" t="s">
        <v>35</v>
      </c>
      <c r="L51" s="45"/>
      <c r="M51" s="19" t="s">
        <v>36</v>
      </c>
      <c r="N51" s="19" t="s">
        <v>37</v>
      </c>
      <c r="O51" s="20" t="s">
        <v>34</v>
      </c>
    </row>
    <row r="52" spans="1:15" ht="12.75" customHeight="1">
      <c r="A52" s="46" t="s">
        <v>22</v>
      </c>
      <c r="B52" s="61">
        <v>7</v>
      </c>
      <c r="C52" s="61">
        <v>14</v>
      </c>
      <c r="D52" s="61">
        <v>7</v>
      </c>
      <c r="E52" s="61">
        <v>14</v>
      </c>
      <c r="F52" s="61"/>
      <c r="G52" s="145">
        <f>SUM(B52:F52)</f>
        <v>42</v>
      </c>
      <c r="K52" s="47" t="s">
        <v>22</v>
      </c>
      <c r="L52" s="45"/>
      <c r="M52" s="61">
        <v>244</v>
      </c>
      <c r="N52" s="61">
        <v>165</v>
      </c>
      <c r="O52" s="145">
        <f>SUM(M52:N52)</f>
        <v>409</v>
      </c>
    </row>
    <row r="53" spans="1:15" ht="13">
      <c r="A53" s="56" t="str">
        <f>$F$1</f>
        <v>CED CREST</v>
      </c>
      <c r="B53" s="72">
        <v>0</v>
      </c>
      <c r="C53" s="72">
        <v>6</v>
      </c>
      <c r="D53" s="72">
        <v>0</v>
      </c>
      <c r="E53" s="72">
        <v>0</v>
      </c>
      <c r="F53" s="72"/>
      <c r="G53" s="40">
        <f>SUM(B53:F53)</f>
        <v>6</v>
      </c>
      <c r="K53" s="155" t="str">
        <f>$F$1</f>
        <v>CED CREST</v>
      </c>
      <c r="L53" s="156"/>
      <c r="M53" s="87">
        <v>71</v>
      </c>
      <c r="N53" s="87">
        <v>160</v>
      </c>
      <c r="O53" s="88">
        <f>SUM(M53:N53)</f>
        <v>231</v>
      </c>
    </row>
    <row r="54" spans="1:15" ht="12.75" customHeight="1"/>
    <row r="55" spans="1:15" ht="12.75" customHeight="1">
      <c r="A55" s="49" t="s">
        <v>38</v>
      </c>
      <c r="B55" s="19" t="s">
        <v>39</v>
      </c>
      <c r="C55" s="19" t="s">
        <v>40</v>
      </c>
      <c r="D55" s="19" t="s">
        <v>41</v>
      </c>
      <c r="E55" s="20" t="s">
        <v>42</v>
      </c>
      <c r="K55" s="36" t="s">
        <v>43</v>
      </c>
    </row>
    <row r="56" spans="1:15" ht="12.75" customHeight="1">
      <c r="A56" s="49" t="s">
        <v>44</v>
      </c>
      <c r="B56" s="72">
        <v>24</v>
      </c>
      <c r="C56" s="72">
        <v>71</v>
      </c>
      <c r="D56" s="24">
        <f>IF(B56="","",C56/B56)</f>
        <v>2.9583333333333335</v>
      </c>
      <c r="E56" s="74">
        <v>0</v>
      </c>
      <c r="K56" s="8" t="s">
        <v>45</v>
      </c>
      <c r="L56" s="149">
        <v>6</v>
      </c>
      <c r="M56" s="150"/>
      <c r="N56" s="151"/>
    </row>
    <row r="57" spans="1:15" ht="13">
      <c r="A57" s="49"/>
      <c r="K57" s="46" t="s">
        <v>46</v>
      </c>
      <c r="L57" s="149">
        <v>11</v>
      </c>
      <c r="M57" s="150"/>
      <c r="N57" s="151"/>
    </row>
    <row r="58" spans="1:15" ht="13">
      <c r="A58" s="49" t="s">
        <v>46</v>
      </c>
      <c r="B58" s="19" t="s">
        <v>48</v>
      </c>
      <c r="C58" s="19" t="s">
        <v>49</v>
      </c>
      <c r="D58" s="19" t="s">
        <v>40</v>
      </c>
      <c r="E58" s="19" t="s">
        <v>20</v>
      </c>
      <c r="F58" s="19" t="s">
        <v>50</v>
      </c>
      <c r="G58" s="19" t="s">
        <v>16</v>
      </c>
      <c r="H58" s="20" t="s">
        <v>42</v>
      </c>
      <c r="I58" s="51"/>
      <c r="K58" s="46" t="s">
        <v>47</v>
      </c>
      <c r="L58" s="149">
        <v>2</v>
      </c>
      <c r="M58" s="150"/>
      <c r="N58" s="151"/>
    </row>
    <row r="59" spans="1:15" ht="13">
      <c r="A59" s="49" t="s">
        <v>44</v>
      </c>
      <c r="B59" s="72">
        <v>21</v>
      </c>
      <c r="C59" s="72">
        <v>39</v>
      </c>
      <c r="D59" s="72">
        <v>160</v>
      </c>
      <c r="E59" s="37">
        <f>IF(C59=0,"",D59/B59)</f>
        <v>7.6190476190476186</v>
      </c>
      <c r="F59" s="53">
        <f>IF(C59=0,"",B59/C59)</f>
        <v>0.53846153846153844</v>
      </c>
      <c r="G59" s="72">
        <v>1</v>
      </c>
      <c r="H59" s="74">
        <v>0</v>
      </c>
      <c r="J59" s="51"/>
      <c r="K59" s="46" t="s">
        <v>34</v>
      </c>
      <c r="L59" s="152">
        <f>SUM(L56:N58)</f>
        <v>19</v>
      </c>
      <c r="M59" s="153"/>
      <c r="N59" s="154"/>
    </row>
  </sheetData>
  <mergeCells count="5">
    <mergeCell ref="L58:N58"/>
    <mergeCell ref="L59:N59"/>
    <mergeCell ref="K53:L53"/>
    <mergeCell ref="L56:N56"/>
    <mergeCell ref="L57:N57"/>
  </mergeCells>
  <pageMargins left="0.5" right="0.5" top="0.48958333333333331" bottom="0.22916666666666666" header="0.22916666666666666" footer="0.51180555555555596"/>
  <pageSetup fitToWidth="0" fitToHeight="0" orientation="portrait" r:id="rId1"/>
  <headerFooter alignWithMargins="0">
    <oddHeader>&amp;L&amp;"Times New Roman,Regular"&amp;12           &amp;"Calibri,Bold"&amp;14 2017 MANHEIM CENTRAL BARONS FOOTBALL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59"/>
  <sheetViews>
    <sheetView view="pageLayout" topLeftCell="A4" zoomScaleNormal="100" workbookViewId="0">
      <selection activeCell="O22" sqref="O22"/>
    </sheetView>
  </sheetViews>
  <sheetFormatPr defaultRowHeight="12.5"/>
  <cols>
    <col min="1" max="1" width="12.1796875" customWidth="1"/>
    <col min="2" max="2" width="7.179687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81640625" customWidth="1"/>
    <col min="8" max="8" width="4.81640625" customWidth="1"/>
    <col min="9" max="9" width="4.1796875" customWidth="1"/>
    <col min="10" max="10" width="1.453125" customWidth="1"/>
    <col min="11" max="11" width="10.1796875" customWidth="1"/>
    <col min="12" max="12" width="3.54296875" customWidth="1"/>
    <col min="13" max="13" width="6.81640625" customWidth="1"/>
    <col min="14" max="14" width="4.54296875" customWidth="1"/>
    <col min="15" max="15" width="4.81640625" customWidth="1"/>
    <col min="16" max="16" width="9.1796875" customWidth="1"/>
  </cols>
  <sheetData>
    <row r="1" spans="1:15" ht="13">
      <c r="A1" s="134" t="s">
        <v>0</v>
      </c>
      <c r="B1" s="100"/>
      <c r="C1" s="100"/>
      <c r="D1" s="2"/>
      <c r="E1" s="99" t="s">
        <v>53</v>
      </c>
      <c r="F1" s="100" t="s">
        <v>55</v>
      </c>
      <c r="G1" s="100"/>
      <c r="H1" s="100"/>
      <c r="I1" s="2"/>
      <c r="J1" s="2"/>
      <c r="K1" s="98">
        <v>43035</v>
      </c>
      <c r="L1" s="55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pans="1:15" ht="13">
      <c r="A3" s="8"/>
      <c r="B3" s="9" t="s">
        <v>3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1"/>
      <c r="I3" s="12"/>
      <c r="J3" s="13"/>
      <c r="K3" s="14" t="s">
        <v>8</v>
      </c>
    </row>
    <row r="4" spans="1:15" ht="13">
      <c r="A4" s="121" t="s">
        <v>9</v>
      </c>
      <c r="B4" s="121" t="s">
        <v>10</v>
      </c>
      <c r="C4" s="121" t="s">
        <v>11</v>
      </c>
      <c r="D4" s="122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3" t="s">
        <v>17</v>
      </c>
      <c r="J4" s="18"/>
      <c r="K4" s="19" t="s">
        <v>9</v>
      </c>
      <c r="L4" s="19" t="s">
        <v>18</v>
      </c>
      <c r="M4" s="19" t="s">
        <v>19</v>
      </c>
      <c r="N4" s="19" t="s">
        <v>20</v>
      </c>
      <c r="O4" s="20" t="s">
        <v>21</v>
      </c>
    </row>
    <row r="5" spans="1:15">
      <c r="A5" s="120" t="str">
        <f>IF(YTD!A5="","",YTD!A5)</f>
        <v>Jake Novak</v>
      </c>
      <c r="B5" s="59">
        <v>1</v>
      </c>
      <c r="C5" s="59"/>
      <c r="D5" s="59">
        <f>IF(SUM(B5:C5)=0,"",(B5*2)+C5)</f>
        <v>2</v>
      </c>
      <c r="E5" s="124"/>
      <c r="F5" s="125"/>
      <c r="G5" s="125"/>
      <c r="H5" s="125"/>
      <c r="I5" s="125"/>
      <c r="K5" s="21" t="str">
        <f>IF(YTD!K5="","",YTD!K5)</f>
        <v>Ben Wagner</v>
      </c>
      <c r="L5" s="61"/>
      <c r="M5" s="61"/>
      <c r="N5" s="86" t="str">
        <f t="shared" ref="N5:N18" si="0">IF(L5=0,"",M5/L5)</f>
        <v/>
      </c>
      <c r="O5" s="144"/>
    </row>
    <row r="6" spans="1:15">
      <c r="A6" s="120" t="str">
        <f>IF(YTD!A6="","",YTD!A6)</f>
        <v>Will Rivers</v>
      </c>
      <c r="B6" s="59">
        <v>1</v>
      </c>
      <c r="C6" s="59">
        <v>1</v>
      </c>
      <c r="D6" s="59">
        <f t="shared" ref="D6:D46" si="1">IF(SUM(B6:C6)=0,"",(B6*2)+C6)</f>
        <v>3</v>
      </c>
      <c r="E6" s="124"/>
      <c r="F6" s="125"/>
      <c r="G6" s="125"/>
      <c r="H6" s="125"/>
      <c r="I6" s="125"/>
      <c r="K6" s="21" t="str">
        <f>IF(YTD!K6="","",YTD!K6)</f>
        <v>Tyler Flick</v>
      </c>
      <c r="L6" s="61"/>
      <c r="M6" s="61"/>
      <c r="N6" s="86" t="str">
        <f t="shared" si="0"/>
        <v/>
      </c>
      <c r="O6" s="144"/>
    </row>
    <row r="7" spans="1:15">
      <c r="A7" s="120" t="str">
        <f>IF(YTD!A7="","",YTD!A7)</f>
        <v xml:space="preserve">Tyler Simon </v>
      </c>
      <c r="B7" s="59">
        <v>2</v>
      </c>
      <c r="C7" s="59">
        <v>6</v>
      </c>
      <c r="D7" s="59">
        <f t="shared" si="1"/>
        <v>10</v>
      </c>
      <c r="E7" s="124"/>
      <c r="F7" s="125"/>
      <c r="G7" s="125"/>
      <c r="H7" s="125"/>
      <c r="I7" s="125"/>
      <c r="K7" s="21" t="str">
        <f>IF(YTD!K7="","",YTD!K7)</f>
        <v>Evan Hosler</v>
      </c>
      <c r="L7" s="61"/>
      <c r="M7" s="61"/>
      <c r="N7" s="86" t="str">
        <f t="shared" si="0"/>
        <v/>
      </c>
      <c r="O7" s="144"/>
    </row>
    <row r="8" spans="1:15">
      <c r="A8" s="120" t="str">
        <f>IF(YTD!A8="","",YTD!A8)</f>
        <v>Colin Erb</v>
      </c>
      <c r="B8" s="59">
        <v>1</v>
      </c>
      <c r="C8" s="59">
        <v>2</v>
      </c>
      <c r="D8" s="59">
        <f t="shared" si="1"/>
        <v>4</v>
      </c>
      <c r="E8" s="124"/>
      <c r="F8" s="125">
        <v>1</v>
      </c>
      <c r="G8" s="125"/>
      <c r="H8" s="125"/>
      <c r="I8" s="125"/>
      <c r="K8" s="21" t="str">
        <f>IF(YTD!K8="","",YTD!K8)</f>
        <v>Jake Novak</v>
      </c>
      <c r="L8" s="61"/>
      <c r="M8" s="61"/>
      <c r="N8" s="86" t="str">
        <f t="shared" si="0"/>
        <v/>
      </c>
      <c r="O8" s="144"/>
    </row>
    <row r="9" spans="1:15">
      <c r="A9" s="120" t="str">
        <f>IF(YTD!A9="","",YTD!A9)</f>
        <v>Tyler Flick</v>
      </c>
      <c r="B9" s="59">
        <v>3</v>
      </c>
      <c r="C9" s="59">
        <v>3</v>
      </c>
      <c r="D9" s="59">
        <f t="shared" si="1"/>
        <v>9</v>
      </c>
      <c r="E9" s="124"/>
      <c r="F9" s="125"/>
      <c r="G9" s="125"/>
      <c r="H9" s="125"/>
      <c r="I9" s="125"/>
      <c r="K9" s="21" t="str">
        <f>IF(YTD!K9="","",YTD!K9)</f>
        <v>Colby Wagner</v>
      </c>
      <c r="L9" s="61"/>
      <c r="M9" s="61"/>
      <c r="N9" s="86" t="str">
        <f t="shared" si="0"/>
        <v/>
      </c>
      <c r="O9" s="144"/>
    </row>
    <row r="10" spans="1:15">
      <c r="A10" s="120" t="str">
        <f>IF(YTD!A10="","",YTD!A10)</f>
        <v>Joe Kolk</v>
      </c>
      <c r="B10" s="59">
        <v>1</v>
      </c>
      <c r="C10" s="59">
        <v>5</v>
      </c>
      <c r="D10" s="59">
        <f t="shared" si="1"/>
        <v>7</v>
      </c>
      <c r="E10" s="124"/>
      <c r="F10" s="125"/>
      <c r="G10" s="125"/>
      <c r="H10" s="125"/>
      <c r="I10" s="125"/>
      <c r="K10" s="21" t="str">
        <f>IF(YTD!K10="","",YTD!K10)</f>
        <v>Will Rivers</v>
      </c>
      <c r="L10" s="61"/>
      <c r="M10" s="61"/>
      <c r="N10" s="86" t="str">
        <f t="shared" si="0"/>
        <v/>
      </c>
      <c r="O10" s="144"/>
    </row>
    <row r="11" spans="1:15">
      <c r="A11" s="120" t="str">
        <f>IF(YTD!A11="","",YTD!A11)</f>
        <v>Landan Moyer</v>
      </c>
      <c r="B11" s="59">
        <v>2</v>
      </c>
      <c r="C11" s="59">
        <v>8</v>
      </c>
      <c r="D11" s="59">
        <f t="shared" si="1"/>
        <v>12</v>
      </c>
      <c r="E11" s="124"/>
      <c r="F11" s="125"/>
      <c r="G11" s="125"/>
      <c r="H11" s="125"/>
      <c r="I11" s="125"/>
      <c r="K11" s="21" t="str">
        <f>IF(YTD!K11="","",YTD!K11)</f>
        <v>Isaac Perron</v>
      </c>
      <c r="L11" s="61"/>
      <c r="M11" s="61"/>
      <c r="N11" s="86" t="str">
        <f t="shared" si="0"/>
        <v/>
      </c>
      <c r="O11" s="144"/>
    </row>
    <row r="12" spans="1:15">
      <c r="A12" s="120" t="str">
        <f>IF(YTD!A12="","",YTD!A12)</f>
        <v>Tyler Dougherty</v>
      </c>
      <c r="B12" s="59"/>
      <c r="C12" s="59">
        <v>1</v>
      </c>
      <c r="D12" s="59">
        <f t="shared" si="1"/>
        <v>1</v>
      </c>
      <c r="E12" s="124"/>
      <c r="F12" s="125"/>
      <c r="G12" s="125"/>
      <c r="H12" s="125"/>
      <c r="I12" s="125"/>
      <c r="K12" s="21" t="str">
        <f>IF(YTD!K12="","",YTD!K12)</f>
        <v>Tyler Simon</v>
      </c>
      <c r="L12" s="61"/>
      <c r="M12" s="61"/>
      <c r="N12" s="86" t="str">
        <f t="shared" si="0"/>
        <v/>
      </c>
      <c r="O12" s="144"/>
    </row>
    <row r="13" spans="1:15">
      <c r="A13" s="120" t="str">
        <f>IF(YTD!A13="","",YTD!A13)</f>
        <v>Giovanni Lester</v>
      </c>
      <c r="B13" s="59"/>
      <c r="C13" s="59">
        <v>2</v>
      </c>
      <c r="D13" s="59">
        <f t="shared" si="1"/>
        <v>2</v>
      </c>
      <c r="E13" s="124"/>
      <c r="F13" s="125"/>
      <c r="G13" s="125"/>
      <c r="H13" s="125"/>
      <c r="I13" s="125"/>
      <c r="K13" s="21" t="str">
        <f>IF(YTD!K13="","",YTD!K13)</f>
        <v/>
      </c>
      <c r="L13" s="61"/>
      <c r="M13" s="61"/>
      <c r="N13" s="86" t="str">
        <f t="shared" si="0"/>
        <v/>
      </c>
      <c r="O13" s="144"/>
    </row>
    <row r="14" spans="1:15">
      <c r="A14" s="120" t="str">
        <f>IF(YTD!A14="","",YTD!A14)</f>
        <v>Garret Fittery</v>
      </c>
      <c r="B14" s="59">
        <v>1</v>
      </c>
      <c r="C14" s="59">
        <v>2</v>
      </c>
      <c r="D14" s="59">
        <f t="shared" si="1"/>
        <v>4</v>
      </c>
      <c r="E14" s="124"/>
      <c r="F14" s="125"/>
      <c r="G14" s="125"/>
      <c r="H14" s="125"/>
      <c r="I14" s="125"/>
      <c r="K14" s="21" t="str">
        <f>IF(YTD!K14="","",YTD!K14)</f>
        <v/>
      </c>
      <c r="L14" s="61"/>
      <c r="M14" s="61"/>
      <c r="N14" s="86" t="str">
        <f t="shared" si="0"/>
        <v/>
      </c>
      <c r="O14" s="144"/>
    </row>
    <row r="15" spans="1:15">
      <c r="A15" s="120" t="str">
        <f>IF(YTD!A15="","",YTD!A15)</f>
        <v>Evan Hosler</v>
      </c>
      <c r="B15" s="59">
        <v>7</v>
      </c>
      <c r="C15" s="59">
        <v>4</v>
      </c>
      <c r="D15" s="59">
        <f t="shared" si="1"/>
        <v>18</v>
      </c>
      <c r="E15" s="124"/>
      <c r="F15" s="125"/>
      <c r="G15" s="125"/>
      <c r="H15" s="125"/>
      <c r="I15" s="125"/>
      <c r="K15" s="21" t="str">
        <f>IF(YTD!K15="","",YTD!K15)</f>
        <v/>
      </c>
      <c r="L15" s="61"/>
      <c r="M15" s="61"/>
      <c r="N15" s="86" t="str">
        <f t="shared" si="0"/>
        <v/>
      </c>
      <c r="O15" s="144"/>
    </row>
    <row r="16" spans="1:15">
      <c r="A16" s="120" t="str">
        <f>IF(YTD!A16="","",YTD!A16)</f>
        <v>Colby Waqner</v>
      </c>
      <c r="B16" s="59"/>
      <c r="C16" s="59"/>
      <c r="D16" s="59" t="str">
        <f t="shared" si="1"/>
        <v/>
      </c>
      <c r="E16" s="124"/>
      <c r="F16" s="125"/>
      <c r="G16" s="125"/>
      <c r="H16" s="125"/>
      <c r="I16" s="125"/>
      <c r="K16" s="21" t="str">
        <f>IF(YTD!K16="","",YTD!K16)</f>
        <v/>
      </c>
      <c r="L16" s="61"/>
      <c r="M16" s="61"/>
      <c r="N16" s="86" t="str">
        <f t="shared" si="0"/>
        <v/>
      </c>
      <c r="O16" s="144"/>
    </row>
    <row r="17" spans="1:15">
      <c r="A17" s="120" t="str">
        <f>IF(YTD!A17="","",YTD!A17)</f>
        <v>Isaac Perron</v>
      </c>
      <c r="B17" s="59">
        <v>1</v>
      </c>
      <c r="C17" s="59">
        <v>1</v>
      </c>
      <c r="D17" s="59">
        <f t="shared" si="1"/>
        <v>3</v>
      </c>
      <c r="E17" s="124"/>
      <c r="F17" s="125"/>
      <c r="G17" s="125"/>
      <c r="H17" s="125"/>
      <c r="I17" s="125"/>
      <c r="K17" s="21" t="str">
        <f>IF(YTD!K17="","",YTD!K17)</f>
        <v/>
      </c>
      <c r="L17" s="61"/>
      <c r="M17" s="61"/>
      <c r="N17" s="86" t="str">
        <f t="shared" si="0"/>
        <v/>
      </c>
      <c r="O17" s="144"/>
    </row>
    <row r="18" spans="1:15">
      <c r="A18" s="120" t="str">
        <f>IF(YTD!A18="","",YTD!A18)</f>
        <v>Nick Griest</v>
      </c>
      <c r="B18" s="59"/>
      <c r="C18" s="59"/>
      <c r="D18" s="59" t="str">
        <f t="shared" si="1"/>
        <v/>
      </c>
      <c r="E18" s="124"/>
      <c r="F18" s="125"/>
      <c r="G18" s="125"/>
      <c r="H18" s="125"/>
      <c r="I18" s="125"/>
      <c r="K18" s="21" t="str">
        <f>IF(YTD!K18="","",YTD!K18)</f>
        <v/>
      </c>
      <c r="L18" s="61"/>
      <c r="M18" s="61"/>
      <c r="N18" s="86" t="str">
        <f t="shared" si="0"/>
        <v/>
      </c>
      <c r="O18" s="144"/>
    </row>
    <row r="19" spans="1:15" ht="13">
      <c r="A19" s="120" t="str">
        <f>IF(YTD!A19="","",YTD!A19)</f>
        <v>Preston Martin</v>
      </c>
      <c r="B19" s="59">
        <v>1</v>
      </c>
      <c r="C19" s="59">
        <v>4</v>
      </c>
      <c r="D19" s="59">
        <f t="shared" si="1"/>
        <v>6</v>
      </c>
      <c r="E19" s="124"/>
      <c r="F19" s="125"/>
      <c r="G19" s="125"/>
      <c r="H19" s="125"/>
      <c r="I19" s="125"/>
      <c r="K19" s="38" t="s">
        <v>22</v>
      </c>
      <c r="L19" s="39">
        <v>0</v>
      </c>
      <c r="M19" s="39">
        <v>0</v>
      </c>
      <c r="N19" s="147">
        <f>IFERROR(IF(L19="","",M19/L19),0)</f>
        <v>0</v>
      </c>
      <c r="O19" s="40" t="str">
        <f>IF(SUM(O5:O18)=0,"",SUM(O5:O18))</f>
        <v/>
      </c>
    </row>
    <row r="20" spans="1:15" ht="13">
      <c r="A20" s="120" t="str">
        <f>IF(YTD!A20="","",YTD!A20)</f>
        <v>Dalton Gainer</v>
      </c>
      <c r="B20" s="59"/>
      <c r="C20" s="59"/>
      <c r="D20" s="59" t="str">
        <f t="shared" si="1"/>
        <v/>
      </c>
      <c r="E20" s="124"/>
      <c r="F20" s="125"/>
      <c r="G20" s="125"/>
      <c r="H20" s="125"/>
      <c r="I20" s="125"/>
      <c r="K20" s="56" t="str">
        <f>$F$1</f>
        <v>SOLANCO</v>
      </c>
      <c r="L20" s="71">
        <v>2</v>
      </c>
      <c r="M20" s="70">
        <v>0</v>
      </c>
      <c r="N20" s="86">
        <f>IF(L20=0,"",M20/L20)</f>
        <v>0</v>
      </c>
      <c r="O20" s="70">
        <v>0</v>
      </c>
    </row>
    <row r="21" spans="1:15">
      <c r="A21" s="120" t="str">
        <f>IF(YTD!A21="","",YTD!A21)</f>
        <v>Cayden Warner</v>
      </c>
      <c r="B21" s="59"/>
      <c r="C21" s="59"/>
      <c r="D21" s="59" t="str">
        <f t="shared" si="1"/>
        <v/>
      </c>
      <c r="E21" s="124"/>
      <c r="F21" s="125"/>
      <c r="G21" s="125"/>
      <c r="H21" s="125"/>
      <c r="I21" s="125"/>
    </row>
    <row r="22" spans="1:15">
      <c r="A22" s="120" t="str">
        <f>IF(YTD!A22="","",YTD!A22)</f>
        <v>Ben Wagner</v>
      </c>
      <c r="B22" s="59"/>
      <c r="C22" s="59">
        <v>2</v>
      </c>
      <c r="D22" s="59">
        <f t="shared" si="1"/>
        <v>2</v>
      </c>
      <c r="E22" s="124"/>
      <c r="F22" s="125"/>
      <c r="G22" s="125"/>
      <c r="H22" s="125"/>
      <c r="I22" s="125"/>
    </row>
    <row r="23" spans="1:15">
      <c r="A23" s="120" t="str">
        <f>IF(YTD!A23="","",YTD!A23)</f>
        <v>Troy Kolk</v>
      </c>
      <c r="B23" s="59">
        <v>1</v>
      </c>
      <c r="C23" s="59">
        <v>10</v>
      </c>
      <c r="D23" s="59">
        <f t="shared" si="1"/>
        <v>12</v>
      </c>
      <c r="E23" s="124"/>
      <c r="F23" s="125">
        <v>1</v>
      </c>
      <c r="G23" s="125"/>
      <c r="H23" s="125"/>
      <c r="I23" s="125"/>
    </row>
    <row r="24" spans="1:15" ht="13">
      <c r="A24" s="120" t="str">
        <f>IF(YTD!A24="","",YTD!A24)</f>
        <v>Tyler Hartl</v>
      </c>
      <c r="B24" s="59"/>
      <c r="C24" s="59"/>
      <c r="D24" s="59" t="str">
        <f t="shared" si="1"/>
        <v/>
      </c>
      <c r="E24" s="124"/>
      <c r="F24" s="125"/>
      <c r="G24" s="125"/>
      <c r="H24" s="125"/>
      <c r="I24" s="125"/>
      <c r="K24" s="36" t="s">
        <v>24</v>
      </c>
    </row>
    <row r="25" spans="1:15" ht="13">
      <c r="A25" s="120" t="str">
        <f>IF(YTD!A25="","",YTD!A25)</f>
        <v>Jake Harbach</v>
      </c>
      <c r="B25" s="59">
        <v>1</v>
      </c>
      <c r="C25" s="59"/>
      <c r="D25" s="59">
        <f t="shared" si="1"/>
        <v>2</v>
      </c>
      <c r="E25" s="124"/>
      <c r="F25" s="125"/>
      <c r="G25" s="125"/>
      <c r="H25" s="125"/>
      <c r="I25" s="125"/>
      <c r="K25" s="19" t="s">
        <v>9</v>
      </c>
      <c r="L25" s="19" t="s">
        <v>18</v>
      </c>
      <c r="M25" s="19" t="s">
        <v>25</v>
      </c>
      <c r="N25" s="19" t="s">
        <v>20</v>
      </c>
      <c r="O25" s="20" t="s">
        <v>26</v>
      </c>
    </row>
    <row r="26" spans="1:15">
      <c r="A26" s="120" t="str">
        <f>IF(YTD!A26="","",YTD!A26)</f>
        <v>Brooklyn Bicksler</v>
      </c>
      <c r="B26" s="59"/>
      <c r="C26" s="59">
        <v>1</v>
      </c>
      <c r="D26" s="59">
        <f t="shared" si="1"/>
        <v>1</v>
      </c>
      <c r="E26" s="124"/>
      <c r="F26" s="125"/>
      <c r="G26" s="125"/>
      <c r="H26" s="125"/>
      <c r="I26" s="125"/>
      <c r="K26" s="21" t="str">
        <f>IF(YTD!K26="","",YTD!K26)</f>
        <v>Tyler Simon</v>
      </c>
      <c r="L26" s="72">
        <v>3</v>
      </c>
      <c r="M26" s="72">
        <v>120</v>
      </c>
      <c r="N26" s="24">
        <f t="shared" ref="N26:N32" si="2">IF(L26=0,"",M26/L26)</f>
        <v>40</v>
      </c>
      <c r="O26" s="74">
        <v>0</v>
      </c>
    </row>
    <row r="27" spans="1:15">
      <c r="A27" s="120" t="str">
        <f>IF(YTD!A27="","",YTD!A27)</f>
        <v>Chris Shaw</v>
      </c>
      <c r="B27" s="59"/>
      <c r="C27" s="59"/>
      <c r="D27" s="59" t="str">
        <f t="shared" si="1"/>
        <v/>
      </c>
      <c r="E27" s="124"/>
      <c r="F27" s="125"/>
      <c r="G27" s="125"/>
      <c r="H27" s="125"/>
      <c r="I27" s="125"/>
      <c r="K27" s="21" t="str">
        <f>IF(YTD!K27="","",YTD!K27)</f>
        <v>Niko Gavala</v>
      </c>
      <c r="L27" s="61">
        <v>5</v>
      </c>
      <c r="M27" s="61">
        <v>225</v>
      </c>
      <c r="N27" s="24">
        <f t="shared" si="2"/>
        <v>45</v>
      </c>
      <c r="O27" s="144">
        <v>1</v>
      </c>
    </row>
    <row r="28" spans="1:15">
      <c r="A28" s="120" t="str">
        <f>IF(YTD!A28="","",YTD!A28)</f>
        <v>Tyler Hartl</v>
      </c>
      <c r="B28" s="59"/>
      <c r="C28" s="59"/>
      <c r="D28" s="59" t="str">
        <f t="shared" si="1"/>
        <v/>
      </c>
      <c r="E28" s="124"/>
      <c r="F28" s="125"/>
      <c r="G28" s="125"/>
      <c r="H28" s="125"/>
      <c r="I28" s="125"/>
      <c r="K28" s="21" t="str">
        <f>IF(YTD!K28="","",YTD!K28)</f>
        <v/>
      </c>
      <c r="L28" s="61"/>
      <c r="M28" s="61"/>
      <c r="N28" s="24" t="str">
        <f t="shared" si="2"/>
        <v/>
      </c>
      <c r="O28" s="144"/>
    </row>
    <row r="29" spans="1:15">
      <c r="A29" s="120" t="str">
        <f>IF(YTD!A29="","",YTD!A29)</f>
        <v>Maliki Rivera</v>
      </c>
      <c r="B29" s="59"/>
      <c r="C29" s="59"/>
      <c r="D29" s="59" t="str">
        <f t="shared" si="1"/>
        <v/>
      </c>
      <c r="E29" s="124"/>
      <c r="F29" s="125"/>
      <c r="G29" s="125"/>
      <c r="H29" s="125"/>
      <c r="I29" s="125"/>
      <c r="K29" s="21" t="str">
        <f>IF(YTD!K29="","",YTD!K29)</f>
        <v/>
      </c>
      <c r="L29" s="61"/>
      <c r="M29" s="61"/>
      <c r="N29" s="24" t="str">
        <f t="shared" si="2"/>
        <v/>
      </c>
      <c r="O29" s="144"/>
    </row>
    <row r="30" spans="1:15">
      <c r="A30" s="120" t="str">
        <f>IF(YTD!A30="","",YTD!A30)</f>
        <v>Cole Lastinger</v>
      </c>
      <c r="B30" s="59"/>
      <c r="C30" s="59"/>
      <c r="D30" s="59" t="str">
        <f t="shared" si="1"/>
        <v/>
      </c>
      <c r="E30" s="124"/>
      <c r="F30" s="125"/>
      <c r="G30" s="125"/>
      <c r="H30" s="125"/>
      <c r="I30" s="125"/>
      <c r="K30" s="21" t="str">
        <f>IF(YTD!K30="","",YTD!K30)</f>
        <v/>
      </c>
      <c r="L30" s="61"/>
      <c r="M30" s="61"/>
      <c r="N30" s="24" t="str">
        <f t="shared" si="2"/>
        <v/>
      </c>
      <c r="O30" s="144"/>
    </row>
    <row r="31" spans="1:15" ht="13">
      <c r="A31" s="120" t="str">
        <f>IF(YTD!A31="","",YTD!A31)</f>
        <v>Dominic Pietsch</v>
      </c>
      <c r="B31" s="59"/>
      <c r="C31" s="59"/>
      <c r="D31" s="59" t="str">
        <f t="shared" si="1"/>
        <v/>
      </c>
      <c r="E31" s="124"/>
      <c r="F31" s="125"/>
      <c r="G31" s="125"/>
      <c r="H31" s="125"/>
      <c r="I31" s="125"/>
      <c r="K31" s="38" t="s">
        <v>22</v>
      </c>
      <c r="L31" s="39">
        <f>IF(SUM(L26:L30)=0,"",SUM(L26:L30))</f>
        <v>8</v>
      </c>
      <c r="M31" s="39">
        <f>IF(SUM(M26:M30)=0,"",SUM(M26:M30))</f>
        <v>345</v>
      </c>
      <c r="N31" s="31">
        <f>IF(L31="","",M31/L31)</f>
        <v>43.125</v>
      </c>
      <c r="O31" s="39">
        <f>IF(SUM(O26:O30)=0,"",SUM(O26:O30))</f>
        <v>1</v>
      </c>
    </row>
    <row r="32" spans="1:15" ht="13">
      <c r="A32" s="120" t="str">
        <f>IF(YTD!A32="","",YTD!A32)</f>
        <v>Chris Pagano</v>
      </c>
      <c r="B32" s="59"/>
      <c r="C32" s="59"/>
      <c r="D32" s="59" t="str">
        <f t="shared" si="1"/>
        <v/>
      </c>
      <c r="E32" s="124"/>
      <c r="F32" s="125"/>
      <c r="G32" s="125"/>
      <c r="H32" s="125"/>
      <c r="I32" s="125"/>
      <c r="K32" s="56" t="str">
        <f>$F$1</f>
        <v>SOLANCO</v>
      </c>
      <c r="L32" s="73">
        <v>2</v>
      </c>
      <c r="M32" s="70">
        <v>82</v>
      </c>
      <c r="N32" s="31">
        <f t="shared" si="2"/>
        <v>41</v>
      </c>
      <c r="O32" s="70">
        <v>0</v>
      </c>
    </row>
    <row r="33" spans="1:15">
      <c r="A33" s="120" t="str">
        <f>IF(YTD!A33="","",YTD!A33)</f>
        <v>Jake Martin</v>
      </c>
      <c r="B33" s="59"/>
      <c r="C33" s="59"/>
      <c r="D33" s="59" t="str">
        <f t="shared" si="1"/>
        <v/>
      </c>
      <c r="E33" s="124"/>
      <c r="F33" s="125"/>
      <c r="G33" s="125"/>
      <c r="H33" s="125"/>
      <c r="I33" s="125"/>
      <c r="L33" t="s">
        <v>27</v>
      </c>
    </row>
    <row r="34" spans="1:15">
      <c r="A34" s="120" t="str">
        <f>IF(YTD!A34="","",YTD!A34)</f>
        <v>Mason Morales</v>
      </c>
      <c r="B34" s="59"/>
      <c r="C34" s="59"/>
      <c r="D34" s="59" t="str">
        <f t="shared" si="1"/>
        <v/>
      </c>
      <c r="E34" s="124"/>
      <c r="F34" s="125"/>
      <c r="G34" s="125"/>
      <c r="H34" s="125"/>
      <c r="I34" s="125"/>
    </row>
    <row r="35" spans="1:15" ht="13">
      <c r="A35" s="120" t="str">
        <f>IF(YTD!A35="","",YTD!A35)</f>
        <v>Vinny Lester</v>
      </c>
      <c r="B35" s="59"/>
      <c r="C35" s="59"/>
      <c r="D35" s="59" t="str">
        <f t="shared" si="1"/>
        <v/>
      </c>
      <c r="E35" s="124"/>
      <c r="F35" s="125"/>
      <c r="G35" s="125"/>
      <c r="H35" s="125"/>
      <c r="I35" s="125"/>
      <c r="K35" s="36" t="s">
        <v>28</v>
      </c>
    </row>
    <row r="36" spans="1:15" ht="13">
      <c r="A36" s="120" t="str">
        <f>IF(YTD!A36="","",YTD!A36)</f>
        <v/>
      </c>
      <c r="B36" s="59"/>
      <c r="C36" s="59"/>
      <c r="D36" s="59" t="str">
        <f t="shared" si="1"/>
        <v/>
      </c>
      <c r="E36" s="124"/>
      <c r="F36" s="125"/>
      <c r="G36" s="125"/>
      <c r="H36" s="125"/>
      <c r="I36" s="125"/>
      <c r="K36" s="19" t="s">
        <v>9</v>
      </c>
      <c r="L36" s="19" t="s">
        <v>18</v>
      </c>
      <c r="M36" s="19" t="s">
        <v>25</v>
      </c>
      <c r="N36" s="19" t="s">
        <v>20</v>
      </c>
      <c r="O36" s="20" t="s">
        <v>29</v>
      </c>
    </row>
    <row r="37" spans="1:15">
      <c r="A37" s="120" t="str">
        <f>IF(YTD!A37="","",YTD!A37)</f>
        <v/>
      </c>
      <c r="B37" s="59"/>
      <c r="C37" s="59"/>
      <c r="D37" s="59" t="str">
        <f t="shared" si="1"/>
        <v/>
      </c>
      <c r="E37" s="124"/>
      <c r="F37" s="125"/>
      <c r="G37" s="125"/>
      <c r="H37" s="125"/>
      <c r="I37" s="125"/>
      <c r="K37" s="21" t="str">
        <f>IF(YTD!K37="","",YTD!K37)</f>
        <v>Jake Novak</v>
      </c>
      <c r="L37" s="61">
        <v>0</v>
      </c>
      <c r="M37" s="75">
        <v>0</v>
      </c>
      <c r="N37" s="24" t="str">
        <f>IF(L37=0,"",M37/L37)</f>
        <v/>
      </c>
      <c r="O37" s="144"/>
    </row>
    <row r="38" spans="1:15">
      <c r="A38" s="120" t="str">
        <f>IF(YTD!A38="","",YTD!A38)</f>
        <v/>
      </c>
      <c r="B38" s="59"/>
      <c r="C38" s="59"/>
      <c r="D38" s="59" t="str">
        <f t="shared" si="1"/>
        <v/>
      </c>
      <c r="E38" s="124"/>
      <c r="F38" s="125"/>
      <c r="G38" s="125"/>
      <c r="H38" s="125"/>
      <c r="I38" s="125"/>
      <c r="K38" s="21" t="str">
        <f>IF(YTD!K38="","",YTD!K38)</f>
        <v/>
      </c>
      <c r="L38" s="61"/>
      <c r="M38" s="75"/>
      <c r="N38" s="24" t="str">
        <f>IF(L38=0,"",M38/L38)</f>
        <v/>
      </c>
      <c r="O38" s="144"/>
    </row>
    <row r="39" spans="1:15">
      <c r="A39" s="120" t="str">
        <f>IF(YTD!A39="","",YTD!A39)</f>
        <v/>
      </c>
      <c r="B39" s="59"/>
      <c r="C39" s="59"/>
      <c r="D39" s="59" t="str">
        <f t="shared" si="1"/>
        <v/>
      </c>
      <c r="E39" s="124"/>
      <c r="F39" s="125"/>
      <c r="G39" s="125"/>
      <c r="H39" s="125"/>
      <c r="I39" s="125"/>
      <c r="K39" s="21" t="str">
        <f>IF(YTD!K39="","",YTD!K39)</f>
        <v/>
      </c>
      <c r="L39" s="61"/>
      <c r="M39" s="75"/>
      <c r="N39" s="24" t="str">
        <f>IF(L39=0,"",M39/L39)</f>
        <v/>
      </c>
      <c r="O39" s="144"/>
    </row>
    <row r="40" spans="1:15" ht="13">
      <c r="A40" s="120" t="str">
        <f>IF(YTD!A40="","",YTD!A40)</f>
        <v/>
      </c>
      <c r="B40" s="59"/>
      <c r="C40" s="59"/>
      <c r="D40" s="59" t="str">
        <f t="shared" si="1"/>
        <v/>
      </c>
      <c r="E40" s="124"/>
      <c r="F40" s="125"/>
      <c r="G40" s="125"/>
      <c r="H40" s="125"/>
      <c r="I40" s="125"/>
      <c r="K40" s="38" t="s">
        <v>22</v>
      </c>
      <c r="L40" s="39">
        <v>0</v>
      </c>
      <c r="M40" s="39">
        <v>0</v>
      </c>
      <c r="N40" s="31" t="e">
        <f>IF(L40="","",M40/L40)</f>
        <v>#DIV/0!</v>
      </c>
      <c r="O40" s="39" t="str">
        <f>IF(SUM(O37:O39)=0,"",SUM(O37:O39))</f>
        <v/>
      </c>
    </row>
    <row r="41" spans="1:15" ht="13">
      <c r="A41" s="120" t="str">
        <f>IF(YTD!A41="","",YTD!A41)</f>
        <v/>
      </c>
      <c r="B41" s="59"/>
      <c r="C41" s="59"/>
      <c r="D41" s="59" t="str">
        <f t="shared" si="1"/>
        <v/>
      </c>
      <c r="E41" s="124"/>
      <c r="F41" s="125"/>
      <c r="G41" s="125"/>
      <c r="H41" s="125"/>
      <c r="I41" s="125"/>
      <c r="K41" s="56" t="str">
        <f>$F$1</f>
        <v>SOLANCO</v>
      </c>
      <c r="L41" s="73">
        <v>5</v>
      </c>
      <c r="M41" s="73">
        <v>179</v>
      </c>
      <c r="N41" s="31">
        <f>IF(L41=0,"",M41/L41)</f>
        <v>35.799999999999997</v>
      </c>
      <c r="O41" s="70">
        <v>1</v>
      </c>
    </row>
    <row r="42" spans="1:15">
      <c r="A42" s="120" t="str">
        <f>IF(YTD!A42="","",YTD!A42)</f>
        <v/>
      </c>
      <c r="B42" s="59"/>
      <c r="C42" s="59"/>
      <c r="D42" s="59" t="str">
        <f t="shared" si="1"/>
        <v/>
      </c>
      <c r="E42" s="124"/>
      <c r="F42" s="125"/>
      <c r="G42" s="125"/>
      <c r="H42" s="125"/>
      <c r="I42" s="125"/>
    </row>
    <row r="43" spans="1:15">
      <c r="A43" s="120" t="str">
        <f>IF(YTD!A43="","",YTD!A43)</f>
        <v/>
      </c>
      <c r="B43" s="59"/>
      <c r="C43" s="59"/>
      <c r="D43" s="59" t="str">
        <f t="shared" si="1"/>
        <v/>
      </c>
      <c r="E43" s="124"/>
      <c r="F43" s="125"/>
      <c r="G43" s="125"/>
      <c r="H43" s="125"/>
      <c r="I43" s="125"/>
    </row>
    <row r="44" spans="1:15">
      <c r="A44" s="120" t="str">
        <f>IF(YTD!A44="","",YTD!A44)</f>
        <v/>
      </c>
      <c r="B44" s="59"/>
      <c r="C44" s="59"/>
      <c r="D44" s="59" t="str">
        <f t="shared" si="1"/>
        <v/>
      </c>
      <c r="E44" s="124"/>
      <c r="F44" s="125"/>
      <c r="G44" s="125"/>
      <c r="H44" s="125"/>
      <c r="I44" s="125"/>
    </row>
    <row r="45" spans="1:15">
      <c r="A45" s="120" t="str">
        <f>IF(YTD!A45="","",YTD!A45)</f>
        <v/>
      </c>
      <c r="B45" s="59"/>
      <c r="C45" s="59"/>
      <c r="D45" s="59" t="str">
        <f t="shared" si="1"/>
        <v/>
      </c>
      <c r="E45" s="124"/>
      <c r="F45" s="125"/>
      <c r="G45" s="125"/>
      <c r="H45" s="125"/>
      <c r="I45" s="125"/>
    </row>
    <row r="46" spans="1:15">
      <c r="A46" s="120" t="str">
        <f>IF(YTD!A46="","",YTD!A46)</f>
        <v/>
      </c>
      <c r="B46" s="59"/>
      <c r="C46" s="59"/>
      <c r="D46" s="59" t="str">
        <f t="shared" si="1"/>
        <v/>
      </c>
      <c r="E46" s="124"/>
      <c r="F46" s="125"/>
      <c r="G46" s="125"/>
      <c r="H46" s="125"/>
      <c r="I46" s="125"/>
    </row>
    <row r="47" spans="1:15" ht="13">
      <c r="A47" s="126" t="s">
        <v>30</v>
      </c>
      <c r="B47" s="126">
        <f>SUM(B5:B46)</f>
        <v>23</v>
      </c>
      <c r="C47" s="126">
        <f t="shared" ref="C47:I47" si="3">SUM(C5:C46)</f>
        <v>52</v>
      </c>
      <c r="D47" s="126">
        <f t="shared" si="3"/>
        <v>98</v>
      </c>
      <c r="E47" s="148">
        <f t="shared" si="3"/>
        <v>0</v>
      </c>
      <c r="F47" s="126">
        <f t="shared" si="3"/>
        <v>2</v>
      </c>
      <c r="G47" s="126">
        <f t="shared" si="3"/>
        <v>0</v>
      </c>
      <c r="H47" s="126">
        <f t="shared" si="3"/>
        <v>0</v>
      </c>
      <c r="I47" s="126">
        <f t="shared" si="3"/>
        <v>0</v>
      </c>
    </row>
    <row r="49" spans="1:15" ht="13">
      <c r="A49" s="6"/>
      <c r="B49" s="6"/>
      <c r="C49" s="6"/>
      <c r="D49" s="6"/>
      <c r="E49" s="6"/>
      <c r="F49" s="7" t="s">
        <v>31</v>
      </c>
      <c r="G49" s="43"/>
      <c r="H49" s="6"/>
      <c r="I49" s="6"/>
      <c r="J49" s="6"/>
      <c r="K49" s="6"/>
      <c r="L49" s="6"/>
      <c r="M49" s="6"/>
      <c r="N49" s="6"/>
      <c r="O49" s="6"/>
    </row>
    <row r="51" spans="1:15" ht="13">
      <c r="A51" s="19" t="s">
        <v>32</v>
      </c>
      <c r="B51" s="19">
        <v>1</v>
      </c>
      <c r="C51" s="19">
        <v>2</v>
      </c>
      <c r="D51" s="19">
        <v>3</v>
      </c>
      <c r="E51" s="19">
        <v>4</v>
      </c>
      <c r="F51" s="19" t="s">
        <v>33</v>
      </c>
      <c r="G51" s="20" t="s">
        <v>34</v>
      </c>
      <c r="K51" s="44" t="s">
        <v>35</v>
      </c>
      <c r="L51" s="45"/>
      <c r="M51" s="19" t="s">
        <v>36</v>
      </c>
      <c r="N51" s="19" t="s">
        <v>37</v>
      </c>
      <c r="O51" s="20" t="s">
        <v>34</v>
      </c>
    </row>
    <row r="52" spans="1:15" ht="12.75" customHeight="1">
      <c r="A52" s="46" t="s">
        <v>22</v>
      </c>
      <c r="B52" s="61">
        <v>14</v>
      </c>
      <c r="C52" s="61">
        <v>14</v>
      </c>
      <c r="D52" s="61">
        <v>14</v>
      </c>
      <c r="E52" s="61">
        <v>7</v>
      </c>
      <c r="F52" s="61"/>
      <c r="G52" s="145">
        <f>SUM(B52:F52)</f>
        <v>49</v>
      </c>
      <c r="K52" s="47" t="s">
        <v>22</v>
      </c>
      <c r="L52" s="45"/>
      <c r="M52" s="61">
        <v>225</v>
      </c>
      <c r="N52" s="61">
        <v>265</v>
      </c>
      <c r="O52" s="145">
        <f>SUM(M52:N52)</f>
        <v>490</v>
      </c>
    </row>
    <row r="53" spans="1:15" ht="13">
      <c r="A53" s="56" t="str">
        <f>$F$1</f>
        <v>SOLANCO</v>
      </c>
      <c r="B53" s="72">
        <v>8</v>
      </c>
      <c r="C53" s="72">
        <v>0</v>
      </c>
      <c r="D53" s="72">
        <v>0</v>
      </c>
      <c r="E53" s="72">
        <v>0</v>
      </c>
      <c r="F53" s="72"/>
      <c r="G53" s="40">
        <f>SUM(B53:F53)</f>
        <v>8</v>
      </c>
      <c r="K53" s="155" t="str">
        <f>$F$1</f>
        <v>SOLANCO</v>
      </c>
      <c r="L53" s="156"/>
      <c r="M53" s="87">
        <v>129</v>
      </c>
      <c r="N53" s="87">
        <v>9</v>
      </c>
      <c r="O53" s="88">
        <f>SUM(M53:N53)</f>
        <v>138</v>
      </c>
    </row>
    <row r="54" spans="1:15" ht="12.75" customHeight="1"/>
    <row r="55" spans="1:15" ht="12.75" customHeight="1">
      <c r="A55" s="49" t="s">
        <v>38</v>
      </c>
      <c r="B55" s="19" t="s">
        <v>39</v>
      </c>
      <c r="C55" s="19" t="s">
        <v>40</v>
      </c>
      <c r="D55" s="19" t="s">
        <v>41</v>
      </c>
      <c r="E55" s="20" t="s">
        <v>42</v>
      </c>
      <c r="K55" s="36" t="s">
        <v>43</v>
      </c>
    </row>
    <row r="56" spans="1:15" ht="12.75" customHeight="1">
      <c r="A56" s="49" t="s">
        <v>44</v>
      </c>
      <c r="B56" s="72">
        <v>45</v>
      </c>
      <c r="C56" s="72">
        <v>129</v>
      </c>
      <c r="D56" s="24">
        <f>IF(B56="","",C56/B56)</f>
        <v>2.8666666666666667</v>
      </c>
      <c r="E56" s="74">
        <v>1</v>
      </c>
      <c r="K56" s="8" t="s">
        <v>45</v>
      </c>
      <c r="L56" s="149">
        <v>6</v>
      </c>
      <c r="M56" s="150"/>
      <c r="N56" s="151"/>
    </row>
    <row r="57" spans="1:15" ht="13">
      <c r="A57" s="49"/>
      <c r="K57" s="46" t="s">
        <v>46</v>
      </c>
      <c r="L57" s="149">
        <v>0</v>
      </c>
      <c r="M57" s="150"/>
      <c r="N57" s="151"/>
    </row>
    <row r="58" spans="1:15" ht="13">
      <c r="A58" s="49" t="s">
        <v>46</v>
      </c>
      <c r="B58" s="19" t="s">
        <v>48</v>
      </c>
      <c r="C58" s="19" t="s">
        <v>49</v>
      </c>
      <c r="D58" s="19" t="s">
        <v>40</v>
      </c>
      <c r="E58" s="19" t="s">
        <v>20</v>
      </c>
      <c r="F58" s="19" t="s">
        <v>50</v>
      </c>
      <c r="G58" s="19" t="s">
        <v>16</v>
      </c>
      <c r="H58" s="20" t="s">
        <v>42</v>
      </c>
      <c r="I58" s="51"/>
      <c r="K58" s="46" t="s">
        <v>47</v>
      </c>
      <c r="L58" s="149">
        <v>1</v>
      </c>
      <c r="M58" s="150"/>
      <c r="N58" s="151"/>
    </row>
    <row r="59" spans="1:15" ht="13">
      <c r="A59" s="49" t="s">
        <v>44</v>
      </c>
      <c r="B59" s="72">
        <v>1</v>
      </c>
      <c r="C59" s="72">
        <v>7</v>
      </c>
      <c r="D59" s="72">
        <v>9</v>
      </c>
      <c r="E59" s="37">
        <f>IF(C59=0,"",D59/B59)</f>
        <v>9</v>
      </c>
      <c r="F59" s="53">
        <f>IF(C59=0,"",B59/C59)</f>
        <v>0.14285714285714285</v>
      </c>
      <c r="G59" s="72">
        <v>0</v>
      </c>
      <c r="H59" s="74">
        <v>0</v>
      </c>
      <c r="J59" s="51"/>
      <c r="K59" s="46" t="s">
        <v>34</v>
      </c>
      <c r="L59" s="152">
        <f>SUM(L56:N58)</f>
        <v>7</v>
      </c>
      <c r="M59" s="153"/>
      <c r="N59" s="154"/>
    </row>
  </sheetData>
  <mergeCells count="5">
    <mergeCell ref="L58:N58"/>
    <mergeCell ref="L59:N59"/>
    <mergeCell ref="K53:L53"/>
    <mergeCell ref="L56:N56"/>
    <mergeCell ref="L57:N57"/>
  </mergeCells>
  <pageMargins left="0.5" right="0.5" top="0.47916666666666669" bottom="0.27083333333333331" header="0.26041666666666669" footer="0.51180555555555596"/>
  <pageSetup fitToWidth="0" fitToHeight="0" orientation="portrait" r:id="rId1"/>
  <headerFooter alignWithMargins="0">
    <oddHeader>&amp;L&amp;"Times New Roman,Regular"&amp;12           &amp;"Calibri,Bold"&amp;14 2017 MANHEIM CENTRAL BARONS FOOTBALL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59"/>
  <sheetViews>
    <sheetView view="pageLayout" topLeftCell="A25" zoomScaleNormal="100" workbookViewId="0">
      <selection activeCell="O34" sqref="O34"/>
    </sheetView>
  </sheetViews>
  <sheetFormatPr defaultRowHeight="12.5"/>
  <cols>
    <col min="1" max="1" width="12.1796875" customWidth="1"/>
    <col min="2" max="2" width="7.179687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81640625" customWidth="1"/>
    <col min="8" max="8" width="4.81640625" customWidth="1"/>
    <col min="9" max="9" width="4.1796875" customWidth="1"/>
    <col min="10" max="10" width="1.453125" customWidth="1"/>
    <col min="11" max="11" width="10.1796875" customWidth="1"/>
    <col min="12" max="12" width="3.54296875" customWidth="1"/>
    <col min="13" max="13" width="6.81640625" customWidth="1"/>
    <col min="14" max="14" width="4.54296875" customWidth="1"/>
    <col min="15" max="15" width="4.81640625" customWidth="1"/>
    <col min="16" max="16" width="9.1796875" customWidth="1"/>
  </cols>
  <sheetData>
    <row r="1" spans="1:15" ht="13">
      <c r="A1" s="135" t="s">
        <v>0</v>
      </c>
      <c r="B1" s="135"/>
      <c r="C1" s="135"/>
      <c r="D1" s="2"/>
      <c r="E1" s="136" t="s">
        <v>53</v>
      </c>
      <c r="F1" s="135" t="s">
        <v>65</v>
      </c>
      <c r="G1" s="135"/>
      <c r="H1" s="135"/>
      <c r="I1" s="2"/>
      <c r="J1" s="2"/>
      <c r="K1" s="137">
        <v>43042</v>
      </c>
      <c r="L1" s="55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pans="1:15" ht="13">
      <c r="A3" s="8"/>
      <c r="B3" s="9" t="s">
        <v>3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1"/>
      <c r="I3" s="12"/>
      <c r="J3" s="13"/>
      <c r="K3" s="14" t="s">
        <v>8</v>
      </c>
    </row>
    <row r="4" spans="1:15" ht="13">
      <c r="A4" s="121" t="s">
        <v>9</v>
      </c>
      <c r="B4" s="121" t="s">
        <v>10</v>
      </c>
      <c r="C4" s="121" t="s">
        <v>11</v>
      </c>
      <c r="D4" s="122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3" t="s">
        <v>17</v>
      </c>
      <c r="J4" s="18"/>
      <c r="K4" s="19" t="s">
        <v>9</v>
      </c>
      <c r="L4" s="19" t="s">
        <v>18</v>
      </c>
      <c r="M4" s="19" t="s">
        <v>19</v>
      </c>
      <c r="N4" s="19" t="s">
        <v>20</v>
      </c>
      <c r="O4" s="20" t="s">
        <v>21</v>
      </c>
    </row>
    <row r="5" spans="1:15">
      <c r="A5" s="120" t="str">
        <f>IF(YTD!A5="","",YTD!A5)</f>
        <v>Jake Novak</v>
      </c>
      <c r="B5" s="59">
        <v>2</v>
      </c>
      <c r="C5" s="59">
        <v>2</v>
      </c>
      <c r="D5" s="59">
        <f>IF(SUM(B5:C5)=0,"",(B5*2)+C5)</f>
        <v>6</v>
      </c>
      <c r="E5" s="124"/>
      <c r="F5" s="125"/>
      <c r="G5" s="125"/>
      <c r="H5" s="125">
        <v>1</v>
      </c>
      <c r="I5" s="125"/>
      <c r="K5" s="21" t="str">
        <f>IF(YTD!K5="","",YTD!K5)</f>
        <v>Ben Wagner</v>
      </c>
      <c r="L5" s="61">
        <v>1</v>
      </c>
      <c r="M5" s="61">
        <v>13</v>
      </c>
      <c r="N5" s="86">
        <f t="shared" ref="N5:N18" si="0">IF(L5=0,"",M5/L5)</f>
        <v>13</v>
      </c>
      <c r="O5" s="144"/>
    </row>
    <row r="6" spans="1:15">
      <c r="A6" s="120" t="str">
        <f>IF(YTD!A6="","",YTD!A6)</f>
        <v>Will Rivers</v>
      </c>
      <c r="B6" s="59">
        <v>3</v>
      </c>
      <c r="C6" s="59">
        <v>2</v>
      </c>
      <c r="D6" s="59">
        <f t="shared" ref="D6:D46" si="1">IF(SUM(B6:C6)=0,"",(B6*2)+C6)</f>
        <v>8</v>
      </c>
      <c r="E6" s="124"/>
      <c r="F6" s="125"/>
      <c r="G6" s="125"/>
      <c r="H6" s="125">
        <v>1</v>
      </c>
      <c r="I6" s="125"/>
      <c r="K6" s="21" t="str">
        <f>IF(YTD!K6="","",YTD!K6)</f>
        <v>Tyler Flick</v>
      </c>
      <c r="L6" s="61"/>
      <c r="M6" s="61"/>
      <c r="N6" s="86" t="str">
        <f t="shared" si="0"/>
        <v/>
      </c>
      <c r="O6" s="144"/>
    </row>
    <row r="7" spans="1:15">
      <c r="A7" s="120" t="str">
        <f>IF(YTD!A7="","",YTD!A7)</f>
        <v xml:space="preserve">Tyler Simon </v>
      </c>
      <c r="B7" s="59">
        <v>6</v>
      </c>
      <c r="C7" s="59">
        <v>3</v>
      </c>
      <c r="D7" s="59">
        <f t="shared" si="1"/>
        <v>15</v>
      </c>
      <c r="E7" s="124">
        <v>1</v>
      </c>
      <c r="F7" s="125"/>
      <c r="G7" s="125"/>
      <c r="H7" s="125">
        <v>1</v>
      </c>
      <c r="I7" s="125"/>
      <c r="K7" s="21" t="str">
        <f>IF(YTD!K7="","",YTD!K7)</f>
        <v>Evan Hosler</v>
      </c>
      <c r="L7" s="61"/>
      <c r="M7" s="61"/>
      <c r="N7" s="86" t="str">
        <f t="shared" si="0"/>
        <v/>
      </c>
      <c r="O7" s="144"/>
    </row>
    <row r="8" spans="1:15">
      <c r="A8" s="120" t="str">
        <f>IF(YTD!A8="","",YTD!A8)</f>
        <v>Colin Erb</v>
      </c>
      <c r="B8" s="59">
        <v>2</v>
      </c>
      <c r="C8" s="59">
        <v>4</v>
      </c>
      <c r="D8" s="59">
        <f t="shared" si="1"/>
        <v>8</v>
      </c>
      <c r="E8" s="124">
        <v>1</v>
      </c>
      <c r="F8" s="125"/>
      <c r="G8" s="125"/>
      <c r="H8" s="125"/>
      <c r="I8" s="125"/>
      <c r="K8" s="21" t="str">
        <f>IF(YTD!K8="","",YTD!K8)</f>
        <v>Jake Novak</v>
      </c>
      <c r="L8" s="61">
        <v>1</v>
      </c>
      <c r="M8" s="61">
        <v>3</v>
      </c>
      <c r="N8" s="86">
        <f t="shared" si="0"/>
        <v>3</v>
      </c>
      <c r="O8" s="144"/>
    </row>
    <row r="9" spans="1:15">
      <c r="A9" s="120" t="str">
        <f>IF(YTD!A9="","",YTD!A9)</f>
        <v>Tyler Flick</v>
      </c>
      <c r="B9" s="59">
        <v>2</v>
      </c>
      <c r="C9" s="59">
        <v>1</v>
      </c>
      <c r="D9" s="59">
        <f t="shared" si="1"/>
        <v>5</v>
      </c>
      <c r="E9" s="124"/>
      <c r="F9" s="125"/>
      <c r="G9" s="125"/>
      <c r="H9" s="125"/>
      <c r="I9" s="125"/>
      <c r="K9" s="21" t="str">
        <f>IF(YTD!K9="","",YTD!K9)</f>
        <v>Colby Wagner</v>
      </c>
      <c r="L9" s="61"/>
      <c r="M9" s="61"/>
      <c r="N9" s="86" t="str">
        <f t="shared" si="0"/>
        <v/>
      </c>
      <c r="O9" s="144"/>
    </row>
    <row r="10" spans="1:15">
      <c r="A10" s="120" t="str">
        <f>IF(YTD!A10="","",YTD!A10)</f>
        <v>Joe Kolk</v>
      </c>
      <c r="B10" s="59">
        <v>2</v>
      </c>
      <c r="C10" s="59">
        <v>2</v>
      </c>
      <c r="D10" s="59">
        <f t="shared" si="1"/>
        <v>6</v>
      </c>
      <c r="E10" s="124"/>
      <c r="F10" s="125"/>
      <c r="G10" s="125"/>
      <c r="H10" s="125"/>
      <c r="I10" s="125"/>
      <c r="K10" s="21" t="str">
        <f>IF(YTD!K10="","",YTD!K10)</f>
        <v>Will Rivers</v>
      </c>
      <c r="L10" s="61">
        <v>1</v>
      </c>
      <c r="M10" s="61">
        <v>25</v>
      </c>
      <c r="N10" s="86">
        <f t="shared" si="0"/>
        <v>25</v>
      </c>
      <c r="O10" s="144"/>
    </row>
    <row r="11" spans="1:15">
      <c r="A11" s="120" t="str">
        <f>IF(YTD!A11="","",YTD!A11)</f>
        <v>Landan Moyer</v>
      </c>
      <c r="B11" s="59">
        <v>2</v>
      </c>
      <c r="C11" s="59">
        <v>4</v>
      </c>
      <c r="D11" s="59">
        <f t="shared" si="1"/>
        <v>8</v>
      </c>
      <c r="E11" s="124">
        <v>1</v>
      </c>
      <c r="F11" s="125"/>
      <c r="G11" s="125"/>
      <c r="H11" s="125"/>
      <c r="I11" s="125"/>
      <c r="K11" s="21" t="str">
        <f>IF(YTD!K11="","",YTD!K11)</f>
        <v>Isaac Perron</v>
      </c>
      <c r="L11" s="61"/>
      <c r="M11" s="61"/>
      <c r="N11" s="86" t="str">
        <f t="shared" si="0"/>
        <v/>
      </c>
      <c r="O11" s="144"/>
    </row>
    <row r="12" spans="1:15">
      <c r="A12" s="120" t="str">
        <f>IF(YTD!A12="","",YTD!A12)</f>
        <v>Tyler Dougherty</v>
      </c>
      <c r="B12" s="59"/>
      <c r="C12" s="59">
        <v>1</v>
      </c>
      <c r="D12" s="59">
        <f t="shared" si="1"/>
        <v>1</v>
      </c>
      <c r="E12" s="124"/>
      <c r="F12" s="125"/>
      <c r="G12" s="125"/>
      <c r="H12" s="125"/>
      <c r="I12" s="125"/>
      <c r="K12" s="21" t="str">
        <f>IF(YTD!K12="","",YTD!K12)</f>
        <v>Tyler Simon</v>
      </c>
      <c r="L12" s="61">
        <v>1</v>
      </c>
      <c r="M12" s="61">
        <v>26</v>
      </c>
      <c r="N12" s="86">
        <f t="shared" si="0"/>
        <v>26</v>
      </c>
      <c r="O12" s="144">
        <v>1</v>
      </c>
    </row>
    <row r="13" spans="1:15">
      <c r="A13" s="120" t="str">
        <f>IF(YTD!A13="","",YTD!A13)</f>
        <v>Giovanni Lester</v>
      </c>
      <c r="B13" s="59"/>
      <c r="C13" s="59"/>
      <c r="D13" s="59" t="str">
        <f t="shared" si="1"/>
        <v/>
      </c>
      <c r="E13" s="124"/>
      <c r="F13" s="125"/>
      <c r="G13" s="125"/>
      <c r="H13" s="125"/>
      <c r="I13" s="125"/>
      <c r="K13" s="21" t="str">
        <f>IF(YTD!K13="","",YTD!K13)</f>
        <v/>
      </c>
      <c r="L13" s="61"/>
      <c r="M13" s="61"/>
      <c r="N13" s="86" t="str">
        <f t="shared" si="0"/>
        <v/>
      </c>
      <c r="O13" s="144"/>
    </row>
    <row r="14" spans="1:15">
      <c r="A14" s="120" t="str">
        <f>IF(YTD!A14="","",YTD!A14)</f>
        <v>Garret Fittery</v>
      </c>
      <c r="B14" s="59">
        <v>1</v>
      </c>
      <c r="C14" s="59">
        <v>1</v>
      </c>
      <c r="D14" s="59">
        <f t="shared" si="1"/>
        <v>3</v>
      </c>
      <c r="E14" s="124"/>
      <c r="F14" s="125"/>
      <c r="G14" s="125"/>
      <c r="H14" s="125"/>
      <c r="I14" s="125"/>
      <c r="K14" s="21" t="str">
        <f>IF(YTD!K14="","",YTD!K14)</f>
        <v/>
      </c>
      <c r="L14" s="61"/>
      <c r="M14" s="61"/>
      <c r="N14" s="86" t="str">
        <f t="shared" si="0"/>
        <v/>
      </c>
      <c r="O14" s="144"/>
    </row>
    <row r="15" spans="1:15">
      <c r="A15" s="120" t="str">
        <f>IF(YTD!A15="","",YTD!A15)</f>
        <v>Evan Hosler</v>
      </c>
      <c r="B15" s="59">
        <v>1</v>
      </c>
      <c r="C15" s="59"/>
      <c r="D15" s="59">
        <f t="shared" si="1"/>
        <v>2</v>
      </c>
      <c r="E15" s="124"/>
      <c r="F15" s="125"/>
      <c r="G15" s="125"/>
      <c r="H15" s="125"/>
      <c r="I15" s="125"/>
      <c r="K15" s="21" t="str">
        <f>IF(YTD!K15="","",YTD!K15)</f>
        <v/>
      </c>
      <c r="L15" s="61"/>
      <c r="M15" s="61"/>
      <c r="N15" s="86" t="str">
        <f t="shared" si="0"/>
        <v/>
      </c>
      <c r="O15" s="144"/>
    </row>
    <row r="16" spans="1:15">
      <c r="A16" s="120" t="str">
        <f>IF(YTD!A16="","",YTD!A16)</f>
        <v>Colby Waqner</v>
      </c>
      <c r="B16" s="59"/>
      <c r="C16" s="59">
        <v>1</v>
      </c>
      <c r="D16" s="59">
        <f t="shared" si="1"/>
        <v>1</v>
      </c>
      <c r="E16" s="124"/>
      <c r="F16" s="125"/>
      <c r="G16" s="125"/>
      <c r="H16" s="125"/>
      <c r="I16" s="125"/>
      <c r="K16" s="21" t="str">
        <f>IF(YTD!K16="","",YTD!K16)</f>
        <v/>
      </c>
      <c r="L16" s="61"/>
      <c r="M16" s="61"/>
      <c r="N16" s="86" t="str">
        <f t="shared" si="0"/>
        <v/>
      </c>
      <c r="O16" s="144"/>
    </row>
    <row r="17" spans="1:15">
      <c r="A17" s="120" t="str">
        <f>IF(YTD!A17="","",YTD!A17)</f>
        <v>Isaac Perron</v>
      </c>
      <c r="B17" s="59">
        <v>3</v>
      </c>
      <c r="C17" s="59">
        <v>3</v>
      </c>
      <c r="D17" s="59">
        <f t="shared" si="1"/>
        <v>9</v>
      </c>
      <c r="E17" s="124"/>
      <c r="F17" s="125"/>
      <c r="G17" s="125"/>
      <c r="H17" s="125"/>
      <c r="I17" s="125"/>
      <c r="K17" s="21" t="str">
        <f>IF(YTD!K17="","",YTD!K17)</f>
        <v/>
      </c>
      <c r="L17" s="61"/>
      <c r="M17" s="61"/>
      <c r="N17" s="86" t="str">
        <f t="shared" si="0"/>
        <v/>
      </c>
      <c r="O17" s="144"/>
    </row>
    <row r="18" spans="1:15">
      <c r="A18" s="120" t="str">
        <f>IF(YTD!A18="","",YTD!A18)</f>
        <v>Nick Griest</v>
      </c>
      <c r="B18" s="59"/>
      <c r="C18" s="59">
        <v>1</v>
      </c>
      <c r="D18" s="59">
        <f t="shared" si="1"/>
        <v>1</v>
      </c>
      <c r="E18" s="124"/>
      <c r="F18" s="125"/>
      <c r="G18" s="125"/>
      <c r="H18" s="125"/>
      <c r="I18" s="125"/>
      <c r="K18" s="21" t="str">
        <f>IF(YTD!K18="","",YTD!K18)</f>
        <v/>
      </c>
      <c r="L18" s="61"/>
      <c r="M18" s="61"/>
      <c r="N18" s="86" t="str">
        <f t="shared" si="0"/>
        <v/>
      </c>
      <c r="O18" s="144"/>
    </row>
    <row r="19" spans="1:15" ht="13">
      <c r="A19" s="120" t="str">
        <f>IF(YTD!A19="","",YTD!A19)</f>
        <v>Preston Martin</v>
      </c>
      <c r="B19" s="59"/>
      <c r="C19" s="59">
        <v>1</v>
      </c>
      <c r="D19" s="59">
        <f t="shared" si="1"/>
        <v>1</v>
      </c>
      <c r="E19" s="124"/>
      <c r="F19" s="125"/>
      <c r="G19" s="125"/>
      <c r="H19" s="125"/>
      <c r="I19" s="125"/>
      <c r="K19" s="38" t="s">
        <v>22</v>
      </c>
      <c r="L19" s="39">
        <f>IF(SUM(L5:L18)=0,"",SUM(L5:L18))</f>
        <v>4</v>
      </c>
      <c r="M19" s="39">
        <f>IF(SUM(M5:M18)=0,"",SUM(M5:M18))</f>
        <v>67</v>
      </c>
      <c r="N19" s="147">
        <f>IFERROR(IF(L19="","",M19/L19),0)</f>
        <v>16.75</v>
      </c>
      <c r="O19" s="40">
        <f>IF(SUM(O5:O18)=0,"",SUM(O5:O18))</f>
        <v>1</v>
      </c>
    </row>
    <row r="20" spans="1:15" ht="13">
      <c r="A20" s="120" t="str">
        <f>IF(YTD!A20="","",YTD!A20)</f>
        <v>Dalton Gainer</v>
      </c>
      <c r="B20" s="59"/>
      <c r="C20" s="59"/>
      <c r="D20" s="59" t="str">
        <f t="shared" si="1"/>
        <v/>
      </c>
      <c r="E20" s="124"/>
      <c r="F20" s="125"/>
      <c r="G20" s="125"/>
      <c r="H20" s="125"/>
      <c r="I20" s="125"/>
      <c r="K20" s="56" t="str">
        <f>$F$1</f>
        <v>GSPOT</v>
      </c>
      <c r="L20" s="71"/>
      <c r="M20" s="70"/>
      <c r="N20" s="86" t="str">
        <f>IF(L20=0,"",M20/L20)</f>
        <v/>
      </c>
      <c r="O20" s="70"/>
    </row>
    <row r="21" spans="1:15">
      <c r="A21" s="120" t="str">
        <f>IF(YTD!A21="","",YTD!A21)</f>
        <v>Cayden Warner</v>
      </c>
      <c r="B21" s="59"/>
      <c r="C21" s="59"/>
      <c r="D21" s="59" t="str">
        <f t="shared" si="1"/>
        <v/>
      </c>
      <c r="E21" s="124"/>
      <c r="F21" s="125"/>
      <c r="G21" s="125"/>
      <c r="H21" s="125"/>
      <c r="I21" s="125"/>
    </row>
    <row r="22" spans="1:15">
      <c r="A22" s="120" t="str">
        <f>IF(YTD!A22="","",YTD!A22)</f>
        <v>Ben Wagner</v>
      </c>
      <c r="B22" s="59"/>
      <c r="C22" s="59"/>
      <c r="D22" s="59" t="str">
        <f t="shared" si="1"/>
        <v/>
      </c>
      <c r="E22" s="124"/>
      <c r="F22" s="125"/>
      <c r="G22" s="125"/>
      <c r="H22" s="125">
        <v>1</v>
      </c>
      <c r="I22" s="125"/>
    </row>
    <row r="23" spans="1:15">
      <c r="A23" s="120" t="str">
        <f>IF(YTD!A23="","",YTD!A23)</f>
        <v>Troy Kolk</v>
      </c>
      <c r="B23" s="59"/>
      <c r="C23" s="59">
        <v>2</v>
      </c>
      <c r="D23" s="59">
        <f t="shared" si="1"/>
        <v>2</v>
      </c>
      <c r="E23" s="124"/>
      <c r="F23" s="125"/>
      <c r="G23" s="125"/>
      <c r="H23" s="125"/>
      <c r="I23" s="125"/>
    </row>
    <row r="24" spans="1:15" ht="13">
      <c r="A24" s="120" t="str">
        <f>IF(YTD!A24="","",YTD!A24)</f>
        <v>Tyler Hartl</v>
      </c>
      <c r="B24" s="59"/>
      <c r="C24" s="59"/>
      <c r="D24" s="59" t="str">
        <f t="shared" si="1"/>
        <v/>
      </c>
      <c r="E24" s="124"/>
      <c r="F24" s="125"/>
      <c r="G24" s="125"/>
      <c r="H24" s="125"/>
      <c r="I24" s="125"/>
      <c r="K24" s="36" t="s">
        <v>24</v>
      </c>
    </row>
    <row r="25" spans="1:15" ht="13">
      <c r="A25" s="120" t="str">
        <f>IF(YTD!A25="","",YTD!A25)</f>
        <v>Jake Harbach</v>
      </c>
      <c r="B25" s="59"/>
      <c r="C25" s="59"/>
      <c r="D25" s="59" t="str">
        <f t="shared" si="1"/>
        <v/>
      </c>
      <c r="E25" s="124"/>
      <c r="F25" s="125"/>
      <c r="G25" s="125"/>
      <c r="H25" s="125"/>
      <c r="I25" s="125"/>
      <c r="K25" s="19" t="s">
        <v>9</v>
      </c>
      <c r="L25" s="19" t="s">
        <v>18</v>
      </c>
      <c r="M25" s="19" t="s">
        <v>25</v>
      </c>
      <c r="N25" s="19" t="s">
        <v>20</v>
      </c>
      <c r="O25" s="20" t="s">
        <v>26</v>
      </c>
    </row>
    <row r="26" spans="1:15">
      <c r="A26" s="120" t="str">
        <f>IF(YTD!A26="","",YTD!A26)</f>
        <v>Brooklyn Bicksler</v>
      </c>
      <c r="B26" s="59"/>
      <c r="C26" s="59"/>
      <c r="D26" s="59" t="str">
        <f t="shared" si="1"/>
        <v/>
      </c>
      <c r="E26" s="124"/>
      <c r="F26" s="125"/>
      <c r="G26" s="125"/>
      <c r="H26" s="125"/>
      <c r="I26" s="125"/>
      <c r="K26" s="21" t="str">
        <f>IF(YTD!K26="","",YTD!K26)</f>
        <v>Tyler Simon</v>
      </c>
      <c r="L26" s="72">
        <v>11</v>
      </c>
      <c r="M26" s="72">
        <v>578</v>
      </c>
      <c r="N26" s="24">
        <f t="shared" ref="N26:N32" si="2">IF(L26=0,"",M26/L26)</f>
        <v>52.545454545454547</v>
      </c>
      <c r="O26" s="74">
        <v>6</v>
      </c>
    </row>
    <row r="27" spans="1:15">
      <c r="A27" s="120" t="str">
        <f>IF(YTD!A27="","",YTD!A27)</f>
        <v>Chris Shaw</v>
      </c>
      <c r="B27" s="59"/>
      <c r="C27" s="59"/>
      <c r="D27" s="59" t="str">
        <f t="shared" si="1"/>
        <v/>
      </c>
      <c r="E27" s="124"/>
      <c r="F27" s="125"/>
      <c r="G27" s="125"/>
      <c r="H27" s="125"/>
      <c r="I27" s="125"/>
      <c r="K27" s="21" t="str">
        <f>IF(YTD!K27="","",YTD!K27)</f>
        <v>Niko Gavala</v>
      </c>
      <c r="L27" s="61"/>
      <c r="M27" s="61"/>
      <c r="N27" s="24" t="str">
        <f t="shared" si="2"/>
        <v/>
      </c>
      <c r="O27" s="144"/>
    </row>
    <row r="28" spans="1:15">
      <c r="A28" s="120" t="str">
        <f>IF(YTD!A28="","",YTD!A28)</f>
        <v>Tyler Hartl</v>
      </c>
      <c r="B28" s="59"/>
      <c r="C28" s="59"/>
      <c r="D28" s="59" t="str">
        <f t="shared" si="1"/>
        <v/>
      </c>
      <c r="E28" s="124"/>
      <c r="F28" s="125"/>
      <c r="G28" s="125"/>
      <c r="H28" s="125"/>
      <c r="I28" s="125"/>
      <c r="K28" s="21" t="str">
        <f>IF(YTD!K28="","",YTD!K28)</f>
        <v/>
      </c>
      <c r="L28" s="61"/>
      <c r="M28" s="61"/>
      <c r="N28" s="24" t="str">
        <f t="shared" si="2"/>
        <v/>
      </c>
      <c r="O28" s="144"/>
    </row>
    <row r="29" spans="1:15">
      <c r="A29" s="120" t="str">
        <f>IF(YTD!A29="","",YTD!A29)</f>
        <v>Maliki Rivera</v>
      </c>
      <c r="B29" s="59"/>
      <c r="C29" s="59"/>
      <c r="D29" s="59" t="str">
        <f t="shared" si="1"/>
        <v/>
      </c>
      <c r="E29" s="124"/>
      <c r="F29" s="125"/>
      <c r="G29" s="125"/>
      <c r="H29" s="125"/>
      <c r="I29" s="125"/>
      <c r="K29" s="21" t="str">
        <f>IF(YTD!K29="","",YTD!K29)</f>
        <v/>
      </c>
      <c r="L29" s="61"/>
      <c r="M29" s="61"/>
      <c r="N29" s="24" t="str">
        <f t="shared" si="2"/>
        <v/>
      </c>
      <c r="O29" s="144"/>
    </row>
    <row r="30" spans="1:15">
      <c r="A30" s="120" t="str">
        <f>IF(YTD!A30="","",YTD!A30)</f>
        <v>Cole Lastinger</v>
      </c>
      <c r="B30" s="59"/>
      <c r="C30" s="59"/>
      <c r="D30" s="59" t="str">
        <f t="shared" si="1"/>
        <v/>
      </c>
      <c r="E30" s="124"/>
      <c r="F30" s="125"/>
      <c r="G30" s="125"/>
      <c r="H30" s="125"/>
      <c r="I30" s="125"/>
      <c r="K30" s="21" t="str">
        <f>IF(YTD!K30="","",YTD!K30)</f>
        <v/>
      </c>
      <c r="L30" s="61"/>
      <c r="M30" s="61"/>
      <c r="N30" s="24" t="str">
        <f t="shared" si="2"/>
        <v/>
      </c>
      <c r="O30" s="144"/>
    </row>
    <row r="31" spans="1:15" ht="13">
      <c r="A31" s="120" t="str">
        <f>IF(YTD!A31="","",YTD!A31)</f>
        <v>Dominic Pietsch</v>
      </c>
      <c r="B31" s="59"/>
      <c r="C31" s="59"/>
      <c r="D31" s="59" t="str">
        <f t="shared" si="1"/>
        <v/>
      </c>
      <c r="E31" s="124"/>
      <c r="F31" s="125"/>
      <c r="G31" s="125"/>
      <c r="H31" s="125"/>
      <c r="I31" s="125"/>
      <c r="K31" s="38" t="s">
        <v>22</v>
      </c>
      <c r="L31" s="39">
        <f>IF(SUM(L26:L30)=0,"",SUM(L26:L30))</f>
        <v>11</v>
      </c>
      <c r="M31" s="39">
        <f>IF(SUM(M26:M30)=0,"",SUM(M26:M30))</f>
        <v>578</v>
      </c>
      <c r="N31" s="31">
        <f>IF(L31="","",M31/L31)</f>
        <v>52.545454545454547</v>
      </c>
      <c r="O31" s="39">
        <f>IF(SUM(O26:O30)=0,"",SUM(O26:O30))</f>
        <v>6</v>
      </c>
    </row>
    <row r="32" spans="1:15" ht="13">
      <c r="A32" s="120" t="str">
        <f>IF(YTD!A32="","",YTD!A32)</f>
        <v>Chris Pagano</v>
      </c>
      <c r="B32" s="59"/>
      <c r="C32" s="59"/>
      <c r="D32" s="59" t="str">
        <f t="shared" si="1"/>
        <v/>
      </c>
      <c r="E32" s="124"/>
      <c r="F32" s="125"/>
      <c r="G32" s="125"/>
      <c r="H32" s="125"/>
      <c r="I32" s="125"/>
      <c r="K32" s="56" t="str">
        <f>$F$1</f>
        <v>GSPOT</v>
      </c>
      <c r="L32" s="73">
        <v>3</v>
      </c>
      <c r="M32" s="70">
        <v>152</v>
      </c>
      <c r="N32" s="31">
        <f t="shared" si="2"/>
        <v>50.666666666666664</v>
      </c>
      <c r="O32" s="70">
        <v>0</v>
      </c>
    </row>
    <row r="33" spans="1:15">
      <c r="A33" s="120" t="str">
        <f>IF(YTD!A33="","",YTD!A33)</f>
        <v>Jake Martin</v>
      </c>
      <c r="B33" s="59"/>
      <c r="C33" s="59"/>
      <c r="D33" s="59" t="str">
        <f t="shared" si="1"/>
        <v/>
      </c>
      <c r="E33" s="124"/>
      <c r="F33" s="125"/>
      <c r="G33" s="125"/>
      <c r="H33" s="125"/>
      <c r="I33" s="125"/>
      <c r="L33" t="s">
        <v>27</v>
      </c>
    </row>
    <row r="34" spans="1:15">
      <c r="A34" s="120" t="str">
        <f>IF(YTD!A34="","",YTD!A34)</f>
        <v>Mason Morales</v>
      </c>
      <c r="B34" s="59"/>
      <c r="C34" s="59"/>
      <c r="D34" s="59" t="str">
        <f t="shared" si="1"/>
        <v/>
      </c>
      <c r="E34" s="124"/>
      <c r="F34" s="125"/>
      <c r="G34" s="125"/>
      <c r="H34" s="125"/>
      <c r="I34" s="125"/>
    </row>
    <row r="35" spans="1:15" ht="13">
      <c r="A35" s="120" t="str">
        <f>IF(YTD!A35="","",YTD!A35)</f>
        <v>Vinny Lester</v>
      </c>
      <c r="B35" s="59"/>
      <c r="C35" s="59"/>
      <c r="D35" s="59" t="str">
        <f t="shared" si="1"/>
        <v/>
      </c>
      <c r="E35" s="124"/>
      <c r="F35" s="125"/>
      <c r="G35" s="125"/>
      <c r="H35" s="125"/>
      <c r="I35" s="125"/>
      <c r="K35" s="36" t="s">
        <v>28</v>
      </c>
    </row>
    <row r="36" spans="1:15" ht="13">
      <c r="A36" s="120" t="str">
        <f>IF(YTD!A36="","",YTD!A36)</f>
        <v/>
      </c>
      <c r="B36" s="59"/>
      <c r="C36" s="59"/>
      <c r="D36" s="59" t="str">
        <f t="shared" si="1"/>
        <v/>
      </c>
      <c r="E36" s="124"/>
      <c r="F36" s="125"/>
      <c r="G36" s="125"/>
      <c r="H36" s="125"/>
      <c r="I36" s="125"/>
      <c r="K36" s="19" t="s">
        <v>9</v>
      </c>
      <c r="L36" s="19" t="s">
        <v>18</v>
      </c>
      <c r="M36" s="19" t="s">
        <v>25</v>
      </c>
      <c r="N36" s="19" t="s">
        <v>20</v>
      </c>
      <c r="O36" s="20" t="s">
        <v>29</v>
      </c>
    </row>
    <row r="37" spans="1:15">
      <c r="A37" s="120" t="str">
        <f>IF(YTD!A37="","",YTD!A37)</f>
        <v/>
      </c>
      <c r="B37" s="59"/>
      <c r="C37" s="59"/>
      <c r="D37" s="59" t="str">
        <f t="shared" si="1"/>
        <v/>
      </c>
      <c r="E37" s="124"/>
      <c r="F37" s="125"/>
      <c r="G37" s="125"/>
      <c r="H37" s="125"/>
      <c r="I37" s="125"/>
      <c r="K37" s="21" t="str">
        <f>IF(YTD!K37="","",YTD!K37)</f>
        <v>Jake Novak</v>
      </c>
      <c r="L37" s="61">
        <v>0</v>
      </c>
      <c r="M37" s="75">
        <v>0</v>
      </c>
      <c r="N37" s="24" t="str">
        <f>IF(L37=0,"",M37/L37)</f>
        <v/>
      </c>
      <c r="O37" s="144"/>
    </row>
    <row r="38" spans="1:15">
      <c r="A38" s="120" t="str">
        <f>IF(YTD!A38="","",YTD!A38)</f>
        <v/>
      </c>
      <c r="B38" s="59"/>
      <c r="C38" s="59"/>
      <c r="D38" s="59" t="str">
        <f t="shared" si="1"/>
        <v/>
      </c>
      <c r="E38" s="124"/>
      <c r="F38" s="125"/>
      <c r="G38" s="125"/>
      <c r="H38" s="125"/>
      <c r="I38" s="125"/>
      <c r="K38" s="21" t="str">
        <f>IF(YTD!K38="","",YTD!K38)</f>
        <v/>
      </c>
      <c r="L38" s="61"/>
      <c r="M38" s="75"/>
      <c r="N38" s="24" t="str">
        <f>IF(L38=0,"",M38/L38)</f>
        <v/>
      </c>
      <c r="O38" s="144"/>
    </row>
    <row r="39" spans="1:15">
      <c r="A39" s="120" t="str">
        <f>IF(YTD!A39="","",YTD!A39)</f>
        <v/>
      </c>
      <c r="B39" s="59"/>
      <c r="C39" s="59"/>
      <c r="D39" s="59" t="str">
        <f t="shared" si="1"/>
        <v/>
      </c>
      <c r="E39" s="124"/>
      <c r="F39" s="125"/>
      <c r="G39" s="125"/>
      <c r="H39" s="125"/>
      <c r="I39" s="125"/>
      <c r="K39" s="21" t="str">
        <f>IF(YTD!K39="","",YTD!K39)</f>
        <v/>
      </c>
      <c r="L39" s="61"/>
      <c r="M39" s="75"/>
      <c r="N39" s="24" t="str">
        <f>IF(L39=0,"",M39/L39)</f>
        <v/>
      </c>
      <c r="O39" s="144"/>
    </row>
    <row r="40" spans="1:15" ht="13">
      <c r="A40" s="120" t="str">
        <f>IF(YTD!A40="","",YTD!A40)</f>
        <v/>
      </c>
      <c r="B40" s="59"/>
      <c r="C40" s="59"/>
      <c r="D40" s="59" t="str">
        <f t="shared" si="1"/>
        <v/>
      </c>
      <c r="E40" s="124"/>
      <c r="F40" s="125"/>
      <c r="G40" s="125"/>
      <c r="H40" s="125"/>
      <c r="I40" s="125"/>
      <c r="K40" s="38" t="s">
        <v>22</v>
      </c>
      <c r="L40" s="39">
        <v>0</v>
      </c>
      <c r="M40" s="39">
        <v>0</v>
      </c>
      <c r="N40" s="31" t="e">
        <f>IF(L40="","",M40/L40)</f>
        <v>#DIV/0!</v>
      </c>
      <c r="O40" s="39">
        <v>0</v>
      </c>
    </row>
    <row r="41" spans="1:15" ht="13">
      <c r="A41" s="120" t="str">
        <f>IF(YTD!A41="","",YTD!A41)</f>
        <v/>
      </c>
      <c r="B41" s="59"/>
      <c r="C41" s="59"/>
      <c r="D41" s="59" t="str">
        <f t="shared" si="1"/>
        <v/>
      </c>
      <c r="E41" s="124"/>
      <c r="F41" s="125"/>
      <c r="G41" s="125"/>
      <c r="H41" s="125"/>
      <c r="I41" s="125"/>
      <c r="K41" s="56" t="str">
        <f>$F$1</f>
        <v>GSPOT</v>
      </c>
      <c r="L41" s="73">
        <v>4</v>
      </c>
      <c r="M41" s="73">
        <v>71</v>
      </c>
      <c r="N41" s="31">
        <f>IF(L41=0,"",M41/L41)</f>
        <v>17.75</v>
      </c>
      <c r="O41" s="70">
        <v>0</v>
      </c>
    </row>
    <row r="42" spans="1:15">
      <c r="A42" s="120" t="str">
        <f>IF(YTD!A42="","",YTD!A42)</f>
        <v/>
      </c>
      <c r="B42" s="59"/>
      <c r="C42" s="59"/>
      <c r="D42" s="59" t="str">
        <f t="shared" si="1"/>
        <v/>
      </c>
      <c r="E42" s="124"/>
      <c r="F42" s="125"/>
      <c r="G42" s="125"/>
      <c r="H42" s="125"/>
      <c r="I42" s="125"/>
    </row>
    <row r="43" spans="1:15">
      <c r="A43" s="120" t="str">
        <f>IF(YTD!A43="","",YTD!A43)</f>
        <v/>
      </c>
      <c r="B43" s="59"/>
      <c r="C43" s="59"/>
      <c r="D43" s="59" t="str">
        <f t="shared" si="1"/>
        <v/>
      </c>
      <c r="E43" s="124"/>
      <c r="F43" s="125"/>
      <c r="G43" s="125"/>
      <c r="H43" s="125"/>
      <c r="I43" s="125"/>
    </row>
    <row r="44" spans="1:15">
      <c r="A44" s="120" t="str">
        <f>IF(YTD!A44="","",YTD!A44)</f>
        <v/>
      </c>
      <c r="B44" s="59"/>
      <c r="C44" s="59"/>
      <c r="D44" s="59" t="str">
        <f t="shared" si="1"/>
        <v/>
      </c>
      <c r="E44" s="124"/>
      <c r="F44" s="125"/>
      <c r="G44" s="125"/>
      <c r="H44" s="125"/>
      <c r="I44" s="125"/>
    </row>
    <row r="45" spans="1:15">
      <c r="A45" s="120" t="str">
        <f>IF(YTD!A45="","",YTD!A45)</f>
        <v/>
      </c>
      <c r="B45" s="59"/>
      <c r="C45" s="59"/>
      <c r="D45" s="59" t="str">
        <f t="shared" si="1"/>
        <v/>
      </c>
      <c r="E45" s="124"/>
      <c r="F45" s="125"/>
      <c r="G45" s="125"/>
      <c r="H45" s="125"/>
      <c r="I45" s="125"/>
    </row>
    <row r="46" spans="1:15">
      <c r="A46" s="120" t="str">
        <f>IF(YTD!A46="","",YTD!A46)</f>
        <v/>
      </c>
      <c r="B46" s="59"/>
      <c r="C46" s="59"/>
      <c r="D46" s="59" t="str">
        <f t="shared" si="1"/>
        <v/>
      </c>
      <c r="E46" s="124"/>
      <c r="F46" s="125"/>
      <c r="G46" s="125"/>
      <c r="H46" s="125"/>
      <c r="I46" s="125"/>
    </row>
    <row r="47" spans="1:15" ht="13">
      <c r="A47" s="126" t="s">
        <v>30</v>
      </c>
      <c r="B47" s="126">
        <f>SUM(B5:B46)</f>
        <v>24</v>
      </c>
      <c r="C47" s="126">
        <f t="shared" ref="C47:I47" si="3">SUM(C5:C46)</f>
        <v>28</v>
      </c>
      <c r="D47" s="126">
        <f t="shared" si="3"/>
        <v>76</v>
      </c>
      <c r="E47" s="148">
        <f t="shared" si="3"/>
        <v>3</v>
      </c>
      <c r="F47" s="126">
        <f t="shared" si="3"/>
        <v>0</v>
      </c>
      <c r="G47" s="126">
        <f t="shared" si="3"/>
        <v>0</v>
      </c>
      <c r="H47" s="126">
        <f t="shared" si="3"/>
        <v>4</v>
      </c>
      <c r="I47" s="126">
        <f t="shared" si="3"/>
        <v>0</v>
      </c>
    </row>
    <row r="49" spans="1:15" ht="13">
      <c r="A49" s="6"/>
      <c r="B49" s="6"/>
      <c r="C49" s="6"/>
      <c r="D49" s="6"/>
      <c r="E49" s="6"/>
      <c r="F49" s="7" t="s">
        <v>31</v>
      </c>
      <c r="G49" s="43"/>
      <c r="H49" s="6"/>
      <c r="I49" s="6"/>
      <c r="J49" s="6"/>
      <c r="K49" s="6"/>
      <c r="L49" s="6"/>
      <c r="M49" s="6"/>
      <c r="N49" s="6"/>
      <c r="O49" s="6"/>
    </row>
    <row r="51" spans="1:15" ht="13">
      <c r="A51" s="19" t="s">
        <v>32</v>
      </c>
      <c r="B51" s="19">
        <v>1</v>
      </c>
      <c r="C51" s="19">
        <v>2</v>
      </c>
      <c r="D51" s="19">
        <v>3</v>
      </c>
      <c r="E51" s="19">
        <v>4</v>
      </c>
      <c r="F51" s="19" t="s">
        <v>33</v>
      </c>
      <c r="G51" s="20" t="s">
        <v>34</v>
      </c>
      <c r="K51" s="44" t="s">
        <v>35</v>
      </c>
      <c r="L51" s="45"/>
      <c r="M51" s="19" t="s">
        <v>36</v>
      </c>
      <c r="N51" s="19" t="s">
        <v>37</v>
      </c>
      <c r="O51" s="20" t="s">
        <v>34</v>
      </c>
    </row>
    <row r="52" spans="1:15" ht="12.75" customHeight="1">
      <c r="A52" s="46" t="s">
        <v>22</v>
      </c>
      <c r="B52" s="61">
        <v>14</v>
      </c>
      <c r="C52" s="61">
        <v>42</v>
      </c>
      <c r="D52" s="61">
        <v>7</v>
      </c>
      <c r="E52" s="61">
        <v>7</v>
      </c>
      <c r="F52" s="61"/>
      <c r="G52" s="145">
        <f>SUM(B52:F52)</f>
        <v>70</v>
      </c>
      <c r="K52" s="47" t="s">
        <v>22</v>
      </c>
      <c r="L52" s="45"/>
      <c r="M52" s="61">
        <v>210</v>
      </c>
      <c r="N52" s="61">
        <v>257</v>
      </c>
      <c r="O52" s="145">
        <f>SUM(M52:N52)</f>
        <v>467</v>
      </c>
    </row>
    <row r="53" spans="1:15" ht="13">
      <c r="A53" s="56" t="str">
        <f>$F$1</f>
        <v>GSPOT</v>
      </c>
      <c r="B53" s="72">
        <v>7</v>
      </c>
      <c r="C53" s="72">
        <v>7</v>
      </c>
      <c r="D53" s="72">
        <v>0</v>
      </c>
      <c r="E53" s="72">
        <v>0</v>
      </c>
      <c r="F53" s="72"/>
      <c r="G53" s="40">
        <f>SUM(B53:F53)</f>
        <v>14</v>
      </c>
      <c r="K53" s="155" t="str">
        <f>$F$1</f>
        <v>GSPOT</v>
      </c>
      <c r="L53" s="156"/>
      <c r="M53" s="87">
        <v>169</v>
      </c>
      <c r="N53" s="87">
        <v>105</v>
      </c>
      <c r="O53" s="88">
        <f>SUM(M53:N53)</f>
        <v>274</v>
      </c>
    </row>
    <row r="54" spans="1:15" ht="12.75" customHeight="1"/>
    <row r="55" spans="1:15" ht="12.75" customHeight="1">
      <c r="A55" s="49" t="s">
        <v>38</v>
      </c>
      <c r="B55" s="19" t="s">
        <v>39</v>
      </c>
      <c r="C55" s="19" t="s">
        <v>40</v>
      </c>
      <c r="D55" s="19" t="s">
        <v>41</v>
      </c>
      <c r="E55" s="20" t="s">
        <v>42</v>
      </c>
      <c r="K55" s="36" t="s">
        <v>43</v>
      </c>
    </row>
    <row r="56" spans="1:15" ht="12.75" customHeight="1">
      <c r="A56" s="49" t="s">
        <v>44</v>
      </c>
      <c r="B56" s="72">
        <v>29</v>
      </c>
      <c r="C56" s="72">
        <v>169</v>
      </c>
      <c r="D56" s="24">
        <f>IF(B56="","",C56/B56)</f>
        <v>5.8275862068965516</v>
      </c>
      <c r="E56" s="74">
        <v>1</v>
      </c>
      <c r="K56" s="8" t="s">
        <v>45</v>
      </c>
      <c r="L56" s="149">
        <v>5</v>
      </c>
      <c r="M56" s="150"/>
      <c r="N56" s="151"/>
    </row>
    <row r="57" spans="1:15" ht="13">
      <c r="A57" s="49"/>
      <c r="K57" s="46" t="s">
        <v>46</v>
      </c>
      <c r="L57" s="149">
        <v>3</v>
      </c>
      <c r="M57" s="150"/>
      <c r="N57" s="151"/>
    </row>
    <row r="58" spans="1:15" ht="13">
      <c r="A58" s="49" t="s">
        <v>46</v>
      </c>
      <c r="B58" s="19" t="s">
        <v>48</v>
      </c>
      <c r="C58" s="19" t="s">
        <v>49</v>
      </c>
      <c r="D58" s="19" t="s">
        <v>40</v>
      </c>
      <c r="E58" s="19" t="s">
        <v>20</v>
      </c>
      <c r="F58" s="19" t="s">
        <v>50</v>
      </c>
      <c r="G58" s="19" t="s">
        <v>16</v>
      </c>
      <c r="H58" s="20" t="s">
        <v>42</v>
      </c>
      <c r="I58" s="51"/>
      <c r="K58" s="46" t="s">
        <v>47</v>
      </c>
      <c r="L58" s="149">
        <v>0</v>
      </c>
      <c r="M58" s="150"/>
      <c r="N58" s="151"/>
    </row>
    <row r="59" spans="1:15" ht="13">
      <c r="A59" s="49" t="s">
        <v>44</v>
      </c>
      <c r="B59" s="72">
        <v>11</v>
      </c>
      <c r="C59" s="72">
        <v>19</v>
      </c>
      <c r="D59" s="72">
        <v>105</v>
      </c>
      <c r="E59" s="37">
        <f>IF(C59=0,"",D59/B59)</f>
        <v>9.545454545454545</v>
      </c>
      <c r="F59" s="53">
        <f>IF(C59=0,"",B59/C59)</f>
        <v>0.57894736842105265</v>
      </c>
      <c r="G59" s="72">
        <v>4</v>
      </c>
      <c r="H59" s="74">
        <v>1</v>
      </c>
      <c r="J59" s="51"/>
      <c r="K59" s="46" t="s">
        <v>34</v>
      </c>
      <c r="L59" s="152">
        <f>SUM(L56:N58)</f>
        <v>8</v>
      </c>
      <c r="M59" s="153"/>
      <c r="N59" s="154"/>
    </row>
  </sheetData>
  <mergeCells count="5">
    <mergeCell ref="L58:N58"/>
    <mergeCell ref="L59:N59"/>
    <mergeCell ref="K53:L53"/>
    <mergeCell ref="L56:N56"/>
    <mergeCell ref="L57:N57"/>
  </mergeCells>
  <pageMargins left="0.5" right="0.5" top="0.44791666666666669" bottom="0.16666666666666666" header="0.22916666666666666" footer="0.51180555555555596"/>
  <pageSetup fitToWidth="0" fitToHeight="0" orientation="portrait" r:id="rId1"/>
  <headerFooter alignWithMargins="0">
    <oddHeader>&amp;L&amp;"Times New Roman,Regular"&amp;12           &amp;"Calibri,Bold"&amp;14 2017 MANHEIM CENTRAL BARONS FOOTBALL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59"/>
  <sheetViews>
    <sheetView view="pageLayout" topLeftCell="A19" zoomScaleNormal="100" workbookViewId="0">
      <selection activeCell="M1" sqref="M1"/>
    </sheetView>
  </sheetViews>
  <sheetFormatPr defaultRowHeight="12.5"/>
  <cols>
    <col min="1" max="1" width="12.1796875" customWidth="1"/>
    <col min="2" max="2" width="7.179687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81640625" customWidth="1"/>
    <col min="8" max="8" width="4.81640625" customWidth="1"/>
    <col min="9" max="9" width="4.1796875" customWidth="1"/>
    <col min="10" max="10" width="1.453125" customWidth="1"/>
    <col min="11" max="11" width="10.1796875" customWidth="1"/>
    <col min="12" max="12" width="3.54296875" customWidth="1"/>
    <col min="13" max="13" width="6.81640625" customWidth="1"/>
    <col min="14" max="14" width="4.54296875" customWidth="1"/>
    <col min="15" max="15" width="4.81640625" customWidth="1"/>
    <col min="16" max="16" width="9.1796875" customWidth="1"/>
  </cols>
  <sheetData>
    <row r="1" spans="1:15" ht="13">
      <c r="A1" s="92" t="s">
        <v>0</v>
      </c>
      <c r="B1" s="92"/>
      <c r="C1" s="92"/>
      <c r="D1" s="2"/>
      <c r="E1" s="93" t="s">
        <v>53</v>
      </c>
      <c r="F1" s="92" t="s">
        <v>97</v>
      </c>
      <c r="G1" s="92"/>
      <c r="H1" s="92"/>
      <c r="I1" s="2"/>
      <c r="J1" s="2"/>
      <c r="K1" s="94">
        <v>1</v>
      </c>
      <c r="L1" s="55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pans="1:15" ht="13">
      <c r="A3" s="8"/>
      <c r="B3" s="9" t="s">
        <v>3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1"/>
      <c r="I3" s="12"/>
      <c r="J3" s="13"/>
      <c r="K3" s="14" t="s">
        <v>8</v>
      </c>
    </row>
    <row r="4" spans="1:15" ht="13">
      <c r="A4" s="121" t="s">
        <v>9</v>
      </c>
      <c r="B4" s="121" t="s">
        <v>10</v>
      </c>
      <c r="C4" s="121" t="s">
        <v>11</v>
      </c>
      <c r="D4" s="122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3" t="s">
        <v>17</v>
      </c>
      <c r="J4" s="18"/>
      <c r="K4" s="19" t="s">
        <v>9</v>
      </c>
      <c r="L4" s="19" t="s">
        <v>18</v>
      </c>
      <c r="M4" s="19" t="s">
        <v>19</v>
      </c>
      <c r="N4" s="19" t="s">
        <v>20</v>
      </c>
      <c r="O4" s="20" t="s">
        <v>21</v>
      </c>
    </row>
    <row r="5" spans="1:15">
      <c r="A5" s="120" t="str">
        <f>IF(YTD!A5="","",YTD!A5)</f>
        <v>Jake Novak</v>
      </c>
      <c r="B5" s="59">
        <v>1</v>
      </c>
      <c r="C5" s="59">
        <v>1</v>
      </c>
      <c r="D5" s="59">
        <f>IF(SUM(B5:C5)=0,"",(B5*2)+C5)</f>
        <v>3</v>
      </c>
      <c r="E5" s="124"/>
      <c r="F5" s="125"/>
      <c r="G5" s="125"/>
      <c r="H5" s="125"/>
      <c r="I5" s="125"/>
      <c r="K5" s="21" t="str">
        <f>IF(YTD!K5="","",YTD!K5)</f>
        <v>Ben Wagner</v>
      </c>
      <c r="L5" s="61"/>
      <c r="M5" s="61"/>
      <c r="N5" s="86" t="str">
        <f t="shared" ref="N5:N18" si="0">IF(L5=0,"",M5/L5)</f>
        <v/>
      </c>
      <c r="O5" s="144"/>
    </row>
    <row r="6" spans="1:15">
      <c r="A6" s="120" t="str">
        <f>IF(YTD!A6="","",YTD!A6)</f>
        <v>Will Rivers</v>
      </c>
      <c r="B6" s="59">
        <v>5</v>
      </c>
      <c r="C6" s="59">
        <v>3</v>
      </c>
      <c r="D6" s="59">
        <f t="shared" ref="D6:D46" si="1">IF(SUM(B6:C6)=0,"",(B6*2)+C6)</f>
        <v>13</v>
      </c>
      <c r="E6" s="124">
        <v>1</v>
      </c>
      <c r="F6" s="125"/>
      <c r="G6" s="125"/>
      <c r="H6" s="125"/>
      <c r="I6" s="125"/>
      <c r="K6" s="21" t="str">
        <f>IF(YTD!K6="","",YTD!K6)</f>
        <v>Tyler Flick</v>
      </c>
      <c r="L6" s="61"/>
      <c r="M6" s="61"/>
      <c r="N6" s="86" t="str">
        <f t="shared" si="0"/>
        <v/>
      </c>
      <c r="O6" s="144"/>
    </row>
    <row r="7" spans="1:15">
      <c r="A7" s="120" t="str">
        <f>IF(YTD!A7="","",YTD!A7)</f>
        <v xml:space="preserve">Tyler Simon </v>
      </c>
      <c r="B7" s="59">
        <v>1</v>
      </c>
      <c r="C7" s="59">
        <v>8</v>
      </c>
      <c r="D7" s="59">
        <f t="shared" si="1"/>
        <v>10</v>
      </c>
      <c r="E7" s="124"/>
      <c r="F7" s="125"/>
      <c r="G7" s="125"/>
      <c r="H7" s="125">
        <v>1</v>
      </c>
      <c r="I7" s="125"/>
      <c r="K7" s="21" t="str">
        <f>IF(YTD!K7="","",YTD!K7)</f>
        <v>Evan Hosler</v>
      </c>
      <c r="L7" s="61"/>
      <c r="M7" s="61"/>
      <c r="N7" s="86" t="str">
        <f t="shared" si="0"/>
        <v/>
      </c>
      <c r="O7" s="144"/>
    </row>
    <row r="8" spans="1:15">
      <c r="A8" s="120" t="str">
        <f>IF(YTD!A8="","",YTD!A8)</f>
        <v>Colin Erb</v>
      </c>
      <c r="B8" s="59">
        <v>2</v>
      </c>
      <c r="C8" s="59">
        <v>1</v>
      </c>
      <c r="D8" s="59">
        <f t="shared" si="1"/>
        <v>5</v>
      </c>
      <c r="E8" s="124"/>
      <c r="F8" s="125" t="s">
        <v>27</v>
      </c>
      <c r="G8" s="125"/>
      <c r="H8" s="125"/>
      <c r="I8" s="125"/>
      <c r="K8" s="21" t="str">
        <f>IF(YTD!K8="","",YTD!K8)</f>
        <v>Jake Novak</v>
      </c>
      <c r="L8" s="61"/>
      <c r="M8" s="61"/>
      <c r="N8" s="86" t="str">
        <f t="shared" si="0"/>
        <v/>
      </c>
      <c r="O8" s="144"/>
    </row>
    <row r="9" spans="1:15">
      <c r="A9" s="120" t="str">
        <f>IF(YTD!A9="","",YTD!A9)</f>
        <v>Tyler Flick</v>
      </c>
      <c r="B9" s="59"/>
      <c r="C9" s="59"/>
      <c r="D9" s="59" t="str">
        <f t="shared" si="1"/>
        <v/>
      </c>
      <c r="E9" s="124"/>
      <c r="F9" s="125"/>
      <c r="G9" s="125"/>
      <c r="H9" s="125"/>
      <c r="I9" s="125"/>
      <c r="K9" s="21" t="str">
        <f>IF(YTD!K9="","",YTD!K9)</f>
        <v>Colby Wagner</v>
      </c>
      <c r="L9" s="61"/>
      <c r="M9" s="61"/>
      <c r="N9" s="86" t="str">
        <f t="shared" si="0"/>
        <v/>
      </c>
      <c r="O9" s="144"/>
    </row>
    <row r="10" spans="1:15">
      <c r="A10" s="120" t="str">
        <f>IF(YTD!A10="","",YTD!A10)</f>
        <v>Joe Kolk</v>
      </c>
      <c r="B10" s="59">
        <v>2</v>
      </c>
      <c r="C10" s="59">
        <v>6</v>
      </c>
      <c r="D10" s="59">
        <f t="shared" si="1"/>
        <v>10</v>
      </c>
      <c r="E10" s="124">
        <v>2</v>
      </c>
      <c r="F10" s="125"/>
      <c r="G10" s="125"/>
      <c r="H10" s="125"/>
      <c r="I10" s="125"/>
      <c r="K10" s="21" t="str">
        <f>IF(YTD!K10="","",YTD!K10)</f>
        <v>Will Rivers</v>
      </c>
      <c r="L10" s="61"/>
      <c r="M10" s="61"/>
      <c r="N10" s="86" t="str">
        <f t="shared" si="0"/>
        <v/>
      </c>
      <c r="O10" s="144"/>
    </row>
    <row r="11" spans="1:15">
      <c r="A11" s="120" t="str">
        <f>IF(YTD!A11="","",YTD!A11)</f>
        <v>Landan Moyer</v>
      </c>
      <c r="B11" s="59"/>
      <c r="C11" s="59">
        <v>3</v>
      </c>
      <c r="D11" s="59">
        <f t="shared" si="1"/>
        <v>3</v>
      </c>
      <c r="E11" s="124"/>
      <c r="F11" s="125"/>
      <c r="G11" s="125"/>
      <c r="H11" s="125"/>
      <c r="I11" s="125"/>
      <c r="K11" s="21" t="str">
        <f>IF(YTD!K11="","",YTD!K11)</f>
        <v>Isaac Perron</v>
      </c>
      <c r="L11" s="61"/>
      <c r="M11" s="61"/>
      <c r="N11" s="86" t="str">
        <f t="shared" si="0"/>
        <v/>
      </c>
      <c r="O11" s="144"/>
    </row>
    <row r="12" spans="1:15">
      <c r="A12" s="120" t="str">
        <f>IF(YTD!A12="","",YTD!A12)</f>
        <v>Tyler Dougherty</v>
      </c>
      <c r="B12" s="59"/>
      <c r="C12" s="59">
        <v>1</v>
      </c>
      <c r="D12" s="59">
        <f t="shared" si="1"/>
        <v>1</v>
      </c>
      <c r="E12" s="124"/>
      <c r="F12" s="125"/>
      <c r="G12" s="125"/>
      <c r="H12" s="125"/>
      <c r="I12" s="125"/>
      <c r="K12" s="21" t="str">
        <f>IF(YTD!K12="","",YTD!K12)</f>
        <v>Tyler Simon</v>
      </c>
      <c r="L12" s="61">
        <v>1</v>
      </c>
      <c r="M12" s="61">
        <v>8</v>
      </c>
      <c r="N12" s="86">
        <f t="shared" si="0"/>
        <v>8</v>
      </c>
      <c r="O12" s="144">
        <v>0</v>
      </c>
    </row>
    <row r="13" spans="1:15">
      <c r="A13" s="120" t="str">
        <f>IF(YTD!A13="","",YTD!A13)</f>
        <v>Giovanni Lester</v>
      </c>
      <c r="B13" s="59"/>
      <c r="C13" s="59"/>
      <c r="D13" s="59" t="str">
        <f t="shared" si="1"/>
        <v/>
      </c>
      <c r="E13" s="124"/>
      <c r="F13" s="125"/>
      <c r="G13" s="125"/>
      <c r="H13" s="125"/>
      <c r="I13" s="125"/>
      <c r="K13" s="21" t="str">
        <f>IF(YTD!K13="","",YTD!K13)</f>
        <v/>
      </c>
      <c r="L13" s="61"/>
      <c r="M13" s="61"/>
      <c r="N13" s="86" t="str">
        <f t="shared" si="0"/>
        <v/>
      </c>
      <c r="O13" s="144"/>
    </row>
    <row r="14" spans="1:15">
      <c r="A14" s="120" t="str">
        <f>IF(YTD!A14="","",YTD!A14)</f>
        <v>Garret Fittery</v>
      </c>
      <c r="B14" s="59"/>
      <c r="C14" s="59">
        <v>6</v>
      </c>
      <c r="D14" s="59">
        <f t="shared" si="1"/>
        <v>6</v>
      </c>
      <c r="E14" s="124"/>
      <c r="F14" s="125"/>
      <c r="G14" s="125"/>
      <c r="H14" s="125"/>
      <c r="I14" s="125"/>
      <c r="K14" s="21" t="str">
        <f>IF(YTD!K14="","",YTD!K14)</f>
        <v/>
      </c>
      <c r="L14" s="61"/>
      <c r="M14" s="61"/>
      <c r="N14" s="86" t="str">
        <f t="shared" si="0"/>
        <v/>
      </c>
      <c r="O14" s="144"/>
    </row>
    <row r="15" spans="1:15">
      <c r="A15" s="120" t="str">
        <f>IF(YTD!A15="","",YTD!A15)</f>
        <v>Evan Hosler</v>
      </c>
      <c r="B15" s="59">
        <v>1</v>
      </c>
      <c r="C15" s="59"/>
      <c r="D15" s="59">
        <f t="shared" si="1"/>
        <v>2</v>
      </c>
      <c r="E15" s="124"/>
      <c r="F15" s="125"/>
      <c r="G15" s="125"/>
      <c r="H15" s="125"/>
      <c r="I15" s="125"/>
      <c r="K15" s="21" t="str">
        <f>IF(YTD!K15="","",YTD!K15)</f>
        <v/>
      </c>
      <c r="L15" s="61"/>
      <c r="M15" s="61"/>
      <c r="N15" s="86" t="str">
        <f t="shared" si="0"/>
        <v/>
      </c>
      <c r="O15" s="144"/>
    </row>
    <row r="16" spans="1:15">
      <c r="A16" s="120" t="str">
        <f>IF(YTD!A16="","",YTD!A16)</f>
        <v>Colby Waqner</v>
      </c>
      <c r="B16" s="59">
        <v>1</v>
      </c>
      <c r="C16" s="59"/>
      <c r="D16" s="59">
        <f t="shared" si="1"/>
        <v>2</v>
      </c>
      <c r="E16" s="124"/>
      <c r="F16" s="125"/>
      <c r="G16" s="125"/>
      <c r="H16" s="125"/>
      <c r="I16" s="125"/>
      <c r="K16" s="21" t="str">
        <f>IF(YTD!K16="","",YTD!K16)</f>
        <v/>
      </c>
      <c r="L16" s="61"/>
      <c r="M16" s="61"/>
      <c r="N16" s="86" t="str">
        <f t="shared" si="0"/>
        <v/>
      </c>
      <c r="O16" s="144"/>
    </row>
    <row r="17" spans="1:15">
      <c r="A17" s="120" t="str">
        <f>IF(YTD!A17="","",YTD!A17)</f>
        <v>Isaac Perron</v>
      </c>
      <c r="B17" s="59"/>
      <c r="C17" s="59">
        <v>2</v>
      </c>
      <c r="D17" s="59">
        <f t="shared" si="1"/>
        <v>2</v>
      </c>
      <c r="E17" s="124"/>
      <c r="F17" s="125"/>
      <c r="G17" s="125"/>
      <c r="H17" s="125"/>
      <c r="I17" s="125"/>
      <c r="K17" s="21" t="str">
        <f>IF(YTD!K17="","",YTD!K17)</f>
        <v/>
      </c>
      <c r="L17" s="61"/>
      <c r="M17" s="61"/>
      <c r="N17" s="86" t="str">
        <f t="shared" si="0"/>
        <v/>
      </c>
      <c r="O17" s="144"/>
    </row>
    <row r="18" spans="1:15">
      <c r="A18" s="120" t="str">
        <f>IF(YTD!A18="","",YTD!A18)</f>
        <v>Nick Griest</v>
      </c>
      <c r="B18" s="59"/>
      <c r="C18" s="59"/>
      <c r="D18" s="59" t="str">
        <f t="shared" si="1"/>
        <v/>
      </c>
      <c r="E18" s="124"/>
      <c r="F18" s="125"/>
      <c r="G18" s="125"/>
      <c r="H18" s="125"/>
      <c r="I18" s="125"/>
      <c r="K18" s="21" t="str">
        <f>IF(YTD!K18="","",YTD!K18)</f>
        <v/>
      </c>
      <c r="L18" s="61"/>
      <c r="M18" s="61"/>
      <c r="N18" s="86" t="str">
        <f t="shared" si="0"/>
        <v/>
      </c>
      <c r="O18" s="144"/>
    </row>
    <row r="19" spans="1:15" ht="13">
      <c r="A19" s="120" t="str">
        <f>IF(YTD!A19="","",YTD!A19)</f>
        <v>Preston Martin</v>
      </c>
      <c r="B19" s="59"/>
      <c r="C19" s="59">
        <v>1</v>
      </c>
      <c r="D19" s="59">
        <f t="shared" si="1"/>
        <v>1</v>
      </c>
      <c r="E19" s="124"/>
      <c r="F19" s="125"/>
      <c r="G19" s="125"/>
      <c r="H19" s="125"/>
      <c r="I19" s="125"/>
      <c r="K19" s="38" t="s">
        <v>22</v>
      </c>
      <c r="L19" s="39">
        <f>IF(SUM(L5:L18)=0,"",SUM(L5:L18))</f>
        <v>1</v>
      </c>
      <c r="M19" s="39">
        <f>IF(SUM(M5:M18)=0,"",SUM(M5:M18))</f>
        <v>8</v>
      </c>
      <c r="N19" s="147">
        <f>IFERROR(IF(L19="","",M19/L19),0)</f>
        <v>8</v>
      </c>
      <c r="O19" s="40" t="str">
        <f>IF(SUM(O5:O18)=0,"",SUM(O5:O18))</f>
        <v/>
      </c>
    </row>
    <row r="20" spans="1:15" ht="13">
      <c r="A20" s="120" t="str">
        <f>IF(YTD!A20="","",YTD!A20)</f>
        <v>Dalton Gainer</v>
      </c>
      <c r="B20" s="59"/>
      <c r="C20" s="59"/>
      <c r="D20" s="59" t="str">
        <f t="shared" si="1"/>
        <v/>
      </c>
      <c r="E20" s="124"/>
      <c r="F20" s="125"/>
      <c r="G20" s="125"/>
      <c r="H20" s="125"/>
      <c r="I20" s="125"/>
      <c r="K20" s="56" t="str">
        <f>$F$1</f>
        <v>Waynesboro</v>
      </c>
      <c r="L20" s="71">
        <v>0</v>
      </c>
      <c r="M20" s="70">
        <v>0</v>
      </c>
      <c r="N20" s="86" t="str">
        <f>IF(L20=0,"",M20/L20)</f>
        <v/>
      </c>
      <c r="O20" s="70">
        <v>0</v>
      </c>
    </row>
    <row r="21" spans="1:15">
      <c r="A21" s="120" t="str">
        <f>IF(YTD!A21="","",YTD!A21)</f>
        <v>Cayden Warner</v>
      </c>
      <c r="B21" s="59"/>
      <c r="C21" s="59">
        <v>1</v>
      </c>
      <c r="D21" s="59">
        <f t="shared" si="1"/>
        <v>1</v>
      </c>
      <c r="E21" s="124"/>
      <c r="F21" s="125"/>
      <c r="G21" s="125"/>
      <c r="H21" s="125"/>
      <c r="I21" s="125"/>
    </row>
    <row r="22" spans="1:15">
      <c r="A22" s="120" t="str">
        <f>IF(YTD!A22="","",YTD!A22)</f>
        <v>Ben Wagner</v>
      </c>
      <c r="B22" s="59"/>
      <c r="C22" s="59">
        <v>2</v>
      </c>
      <c r="D22" s="59">
        <f t="shared" si="1"/>
        <v>2</v>
      </c>
      <c r="E22" s="124"/>
      <c r="F22" s="125"/>
      <c r="G22" s="125"/>
      <c r="H22" s="125"/>
      <c r="I22" s="125"/>
    </row>
    <row r="23" spans="1:15">
      <c r="A23" s="120" t="str">
        <f>IF(YTD!A23="","",YTD!A23)</f>
        <v>Troy Kolk</v>
      </c>
      <c r="B23" s="59">
        <v>2</v>
      </c>
      <c r="C23" s="59"/>
      <c r="D23" s="59">
        <f t="shared" si="1"/>
        <v>4</v>
      </c>
      <c r="E23" s="124">
        <v>1</v>
      </c>
      <c r="F23" s="125"/>
      <c r="G23" s="125"/>
      <c r="H23" s="125"/>
      <c r="I23" s="125"/>
    </row>
    <row r="24" spans="1:15" ht="13">
      <c r="A24" s="120" t="str">
        <f>IF(YTD!A24="","",YTD!A24)</f>
        <v>Tyler Hartl</v>
      </c>
      <c r="B24" s="59"/>
      <c r="C24" s="59"/>
      <c r="D24" s="59" t="str">
        <f t="shared" si="1"/>
        <v/>
      </c>
      <c r="E24" s="124"/>
      <c r="F24" s="125"/>
      <c r="G24" s="125"/>
      <c r="H24" s="125"/>
      <c r="I24" s="125"/>
      <c r="K24" s="36" t="s">
        <v>24</v>
      </c>
    </row>
    <row r="25" spans="1:15" ht="13">
      <c r="A25" s="120" t="str">
        <f>IF(YTD!A25="","",YTD!A25)</f>
        <v>Jake Harbach</v>
      </c>
      <c r="B25" s="59"/>
      <c r="C25" s="59"/>
      <c r="D25" s="59" t="str">
        <f t="shared" si="1"/>
        <v/>
      </c>
      <c r="E25" s="124"/>
      <c r="F25" s="125">
        <v>1</v>
      </c>
      <c r="G25" s="125"/>
      <c r="H25" s="125"/>
      <c r="I25" s="125"/>
      <c r="K25" s="19" t="s">
        <v>9</v>
      </c>
      <c r="L25" s="19" t="s">
        <v>18</v>
      </c>
      <c r="M25" s="19" t="s">
        <v>25</v>
      </c>
      <c r="N25" s="19" t="s">
        <v>20</v>
      </c>
      <c r="O25" s="20" t="s">
        <v>26</v>
      </c>
    </row>
    <row r="26" spans="1:15">
      <c r="A26" s="120" t="str">
        <f>IF(YTD!A26="","",YTD!A26)</f>
        <v>Brooklyn Bicksler</v>
      </c>
      <c r="B26" s="59"/>
      <c r="C26" s="59">
        <v>2</v>
      </c>
      <c r="D26" s="59">
        <f t="shared" si="1"/>
        <v>2</v>
      </c>
      <c r="E26" s="124"/>
      <c r="F26" s="125"/>
      <c r="G26" s="125"/>
      <c r="H26" s="125"/>
      <c r="I26" s="125"/>
      <c r="K26" s="21" t="str">
        <f>IF(YTD!K26="","",YTD!K26)</f>
        <v>Tyler Simon</v>
      </c>
      <c r="L26" s="72">
        <v>9</v>
      </c>
      <c r="M26" s="72">
        <v>502</v>
      </c>
      <c r="N26" s="24">
        <f t="shared" ref="N26:N32" si="2">IF(L26=0,"",M26/L26)</f>
        <v>55.777777777777779</v>
      </c>
      <c r="O26" s="74">
        <v>2</v>
      </c>
    </row>
    <row r="27" spans="1:15">
      <c r="A27" s="120" t="str">
        <f>IF(YTD!A27="","",YTD!A27)</f>
        <v>Chris Shaw</v>
      </c>
      <c r="B27" s="59"/>
      <c r="C27" s="59"/>
      <c r="D27" s="59" t="str">
        <f t="shared" si="1"/>
        <v/>
      </c>
      <c r="E27" s="124"/>
      <c r="F27" s="125"/>
      <c r="G27" s="125"/>
      <c r="H27" s="125"/>
      <c r="I27" s="125"/>
      <c r="K27" s="21" t="str">
        <f>IF(YTD!K27="","",YTD!K27)</f>
        <v>Niko Gavala</v>
      </c>
      <c r="L27" s="61"/>
      <c r="M27" s="61"/>
      <c r="N27" s="24" t="str">
        <f t="shared" si="2"/>
        <v/>
      </c>
      <c r="O27" s="144"/>
    </row>
    <row r="28" spans="1:15">
      <c r="A28" s="120" t="str">
        <f>IF(YTD!A28="","",YTD!A28)</f>
        <v>Tyler Hartl</v>
      </c>
      <c r="B28" s="59"/>
      <c r="C28" s="59"/>
      <c r="D28" s="59" t="str">
        <f t="shared" si="1"/>
        <v/>
      </c>
      <c r="E28" s="124"/>
      <c r="F28" s="125"/>
      <c r="G28" s="125"/>
      <c r="H28" s="125"/>
      <c r="I28" s="125"/>
      <c r="K28" s="21" t="str">
        <f>IF(YTD!K28="","",YTD!K28)</f>
        <v/>
      </c>
      <c r="L28" s="61"/>
      <c r="M28" s="61"/>
      <c r="N28" s="24" t="str">
        <f t="shared" si="2"/>
        <v/>
      </c>
      <c r="O28" s="144"/>
    </row>
    <row r="29" spans="1:15">
      <c r="A29" s="120" t="str">
        <f>IF(YTD!A29="","",YTD!A29)</f>
        <v>Maliki Rivera</v>
      </c>
      <c r="B29" s="59"/>
      <c r="C29" s="59"/>
      <c r="D29" s="59" t="str">
        <f t="shared" si="1"/>
        <v/>
      </c>
      <c r="E29" s="124"/>
      <c r="F29" s="125"/>
      <c r="G29" s="125"/>
      <c r="H29" s="125"/>
      <c r="I29" s="125"/>
      <c r="K29" s="21" t="str">
        <f>IF(YTD!K29="","",YTD!K29)</f>
        <v/>
      </c>
      <c r="L29" s="61"/>
      <c r="M29" s="61"/>
      <c r="N29" s="24" t="str">
        <f t="shared" si="2"/>
        <v/>
      </c>
      <c r="O29" s="144"/>
    </row>
    <row r="30" spans="1:15">
      <c r="A30" s="120" t="str">
        <f>IF(YTD!A30="","",YTD!A30)</f>
        <v>Cole Lastinger</v>
      </c>
      <c r="B30" s="59"/>
      <c r="C30" s="59"/>
      <c r="D30" s="59" t="str">
        <f t="shared" si="1"/>
        <v/>
      </c>
      <c r="E30" s="124"/>
      <c r="F30" s="125"/>
      <c r="G30" s="125"/>
      <c r="H30" s="125"/>
      <c r="I30" s="125"/>
      <c r="K30" s="21" t="str">
        <f>IF(YTD!K30="","",YTD!K30)</f>
        <v/>
      </c>
      <c r="L30" s="61"/>
      <c r="M30" s="61"/>
      <c r="N30" s="24" t="str">
        <f t="shared" si="2"/>
        <v/>
      </c>
      <c r="O30" s="144"/>
    </row>
    <row r="31" spans="1:15" ht="13">
      <c r="A31" s="120" t="str">
        <f>IF(YTD!A31="","",YTD!A31)</f>
        <v>Dominic Pietsch</v>
      </c>
      <c r="B31" s="59"/>
      <c r="C31" s="59"/>
      <c r="D31" s="59" t="str">
        <f t="shared" si="1"/>
        <v/>
      </c>
      <c r="E31" s="124"/>
      <c r="F31" s="125"/>
      <c r="G31" s="125"/>
      <c r="H31" s="125"/>
      <c r="I31" s="125"/>
      <c r="K31" s="38" t="s">
        <v>22</v>
      </c>
      <c r="L31" s="39">
        <f>IF(SUM(L26:L30)=0,"",SUM(L26:L30))</f>
        <v>9</v>
      </c>
      <c r="M31" s="39">
        <f>IF(SUM(M26:M30)=0,"",SUM(M26:M30))</f>
        <v>502</v>
      </c>
      <c r="N31" s="31">
        <f>IF(L31="","",M31/L31)</f>
        <v>55.777777777777779</v>
      </c>
      <c r="O31" s="39">
        <f>IF(SUM(O26:O30)=0,"",SUM(O26:O30))</f>
        <v>2</v>
      </c>
    </row>
    <row r="32" spans="1:15" ht="13">
      <c r="A32" s="120" t="str">
        <f>IF(YTD!A32="","",YTD!A32)</f>
        <v>Chris Pagano</v>
      </c>
      <c r="B32" s="59"/>
      <c r="C32" s="59"/>
      <c r="D32" s="59" t="str">
        <f t="shared" si="1"/>
        <v/>
      </c>
      <c r="E32" s="124"/>
      <c r="F32" s="125"/>
      <c r="G32" s="125"/>
      <c r="H32" s="125"/>
      <c r="I32" s="125"/>
      <c r="K32" s="56" t="str">
        <f>$F$1</f>
        <v>Waynesboro</v>
      </c>
      <c r="L32" s="73">
        <v>1</v>
      </c>
      <c r="M32" s="70">
        <v>25</v>
      </c>
      <c r="N32" s="31">
        <f t="shared" si="2"/>
        <v>25</v>
      </c>
      <c r="O32" s="70">
        <v>0</v>
      </c>
    </row>
    <row r="33" spans="1:15">
      <c r="A33" s="120" t="str">
        <f>IF(YTD!A33="","",YTD!A33)</f>
        <v>Jake Martin</v>
      </c>
      <c r="B33" s="59"/>
      <c r="C33" s="59"/>
      <c r="D33" s="59" t="str">
        <f t="shared" si="1"/>
        <v/>
      </c>
      <c r="E33" s="124"/>
      <c r="F33" s="125"/>
      <c r="G33" s="125"/>
      <c r="H33" s="125"/>
      <c r="I33" s="125"/>
      <c r="L33" t="s">
        <v>27</v>
      </c>
    </row>
    <row r="34" spans="1:15">
      <c r="A34" s="120" t="str">
        <f>IF(YTD!A34="","",YTD!A34)</f>
        <v>Mason Morales</v>
      </c>
      <c r="B34" s="59"/>
      <c r="C34" s="59">
        <v>1</v>
      </c>
      <c r="D34" s="59">
        <f t="shared" si="1"/>
        <v>1</v>
      </c>
      <c r="E34" s="124"/>
      <c r="F34" s="125"/>
      <c r="G34" s="125"/>
      <c r="H34" s="125"/>
      <c r="I34" s="125"/>
    </row>
    <row r="35" spans="1:15" ht="13">
      <c r="A35" s="120" t="str">
        <f>IF(YTD!A35="","",YTD!A35)</f>
        <v>Vinny Lester</v>
      </c>
      <c r="B35" s="59"/>
      <c r="C35" s="59"/>
      <c r="D35" s="59" t="str">
        <f t="shared" si="1"/>
        <v/>
      </c>
      <c r="E35" s="124"/>
      <c r="F35" s="125"/>
      <c r="G35" s="125"/>
      <c r="H35" s="125"/>
      <c r="I35" s="125"/>
      <c r="K35" s="36" t="s">
        <v>28</v>
      </c>
    </row>
    <row r="36" spans="1:15" ht="13">
      <c r="A36" s="120" t="str">
        <f>IF(YTD!A36="","",YTD!A36)</f>
        <v/>
      </c>
      <c r="B36" s="59"/>
      <c r="C36" s="59"/>
      <c r="D36" s="59" t="str">
        <f t="shared" si="1"/>
        <v/>
      </c>
      <c r="E36" s="124"/>
      <c r="F36" s="125"/>
      <c r="G36" s="125"/>
      <c r="H36" s="125"/>
      <c r="I36" s="125"/>
      <c r="K36" s="19" t="s">
        <v>9</v>
      </c>
      <c r="L36" s="19" t="s">
        <v>18</v>
      </c>
      <c r="M36" s="19" t="s">
        <v>25</v>
      </c>
      <c r="N36" s="19" t="s">
        <v>20</v>
      </c>
      <c r="O36" s="20" t="s">
        <v>29</v>
      </c>
    </row>
    <row r="37" spans="1:15">
      <c r="A37" s="120" t="str">
        <f>IF(YTD!A37="","",YTD!A37)</f>
        <v/>
      </c>
      <c r="B37" s="59"/>
      <c r="C37" s="59"/>
      <c r="D37" s="59" t="str">
        <f t="shared" si="1"/>
        <v/>
      </c>
      <c r="E37" s="124"/>
      <c r="F37" s="125"/>
      <c r="G37" s="125"/>
      <c r="H37" s="125"/>
      <c r="I37" s="125"/>
      <c r="K37" s="21" t="str">
        <f>IF(YTD!K37="","",YTD!K37)</f>
        <v>Jake Novak</v>
      </c>
      <c r="L37" s="61">
        <v>0</v>
      </c>
      <c r="M37" s="75">
        <v>0</v>
      </c>
      <c r="N37" s="24" t="str">
        <f>IF(L37=0,"",M37/L37)</f>
        <v/>
      </c>
      <c r="O37" s="144">
        <v>0</v>
      </c>
    </row>
    <row r="38" spans="1:15">
      <c r="A38" s="120" t="str">
        <f>IF(YTD!A38="","",YTD!A38)</f>
        <v/>
      </c>
      <c r="B38" s="59"/>
      <c r="C38" s="59"/>
      <c r="D38" s="59" t="str">
        <f t="shared" si="1"/>
        <v/>
      </c>
      <c r="E38" s="124"/>
      <c r="F38" s="125"/>
      <c r="G38" s="125"/>
      <c r="H38" s="125"/>
      <c r="I38" s="125"/>
      <c r="K38" s="21" t="str">
        <f>IF(YTD!K38="","",YTD!K38)</f>
        <v/>
      </c>
      <c r="L38" s="61"/>
      <c r="M38" s="75"/>
      <c r="N38" s="24" t="str">
        <f>IF(L38=0,"",M38/L38)</f>
        <v/>
      </c>
      <c r="O38" s="144"/>
    </row>
    <row r="39" spans="1:15">
      <c r="A39" s="120" t="str">
        <f>IF(YTD!A39="","",YTD!A39)</f>
        <v/>
      </c>
      <c r="B39" s="59"/>
      <c r="C39" s="59"/>
      <c r="D39" s="59" t="str">
        <f t="shared" si="1"/>
        <v/>
      </c>
      <c r="E39" s="124"/>
      <c r="F39" s="125"/>
      <c r="G39" s="125"/>
      <c r="H39" s="125"/>
      <c r="I39" s="125"/>
      <c r="K39" s="21" t="str">
        <f>IF(YTD!K39="","",YTD!K39)</f>
        <v/>
      </c>
      <c r="L39" s="61"/>
      <c r="M39" s="75"/>
      <c r="N39" s="24" t="str">
        <f>IF(L39=0,"",M39/L39)</f>
        <v/>
      </c>
      <c r="O39" s="144"/>
    </row>
    <row r="40" spans="1:15" ht="13">
      <c r="A40" s="120" t="str">
        <f>IF(YTD!A40="","",YTD!A40)</f>
        <v/>
      </c>
      <c r="B40" s="59"/>
      <c r="C40" s="59"/>
      <c r="D40" s="59" t="str">
        <f t="shared" si="1"/>
        <v/>
      </c>
      <c r="E40" s="124"/>
      <c r="F40" s="125"/>
      <c r="G40" s="125"/>
      <c r="H40" s="125"/>
      <c r="I40" s="125"/>
      <c r="K40" s="38" t="s">
        <v>22</v>
      </c>
      <c r="L40" s="39">
        <v>0</v>
      </c>
      <c r="M40" s="39">
        <v>0</v>
      </c>
      <c r="N40" s="31" t="e">
        <f>IF(L40="","",M40/L40)</f>
        <v>#DIV/0!</v>
      </c>
      <c r="O40" s="39">
        <v>0</v>
      </c>
    </row>
    <row r="41" spans="1:15" ht="13">
      <c r="A41" s="120" t="str">
        <f>IF(YTD!A41="","",YTD!A41)</f>
        <v/>
      </c>
      <c r="B41" s="59"/>
      <c r="C41" s="59"/>
      <c r="D41" s="59" t="str">
        <f t="shared" si="1"/>
        <v/>
      </c>
      <c r="E41" s="124"/>
      <c r="F41" s="125"/>
      <c r="G41" s="125"/>
      <c r="H41" s="125"/>
      <c r="I41" s="125"/>
      <c r="K41" s="56" t="str">
        <f>$F$1</f>
        <v>Waynesboro</v>
      </c>
      <c r="L41" s="73">
        <v>7</v>
      </c>
      <c r="M41" s="73">
        <v>193</v>
      </c>
      <c r="N41" s="31">
        <f>IF(L41=0,"",M41/L41)</f>
        <v>27.571428571428573</v>
      </c>
      <c r="O41" s="70">
        <v>0</v>
      </c>
    </row>
    <row r="42" spans="1:15">
      <c r="A42" s="120" t="str">
        <f>IF(YTD!A42="","",YTD!A42)</f>
        <v/>
      </c>
      <c r="B42" s="59"/>
      <c r="C42" s="59"/>
      <c r="D42" s="59" t="str">
        <f t="shared" si="1"/>
        <v/>
      </c>
      <c r="E42" s="124"/>
      <c r="F42" s="125"/>
      <c r="G42" s="125"/>
      <c r="H42" s="125"/>
      <c r="I42" s="125"/>
    </row>
    <row r="43" spans="1:15">
      <c r="A43" s="120" t="str">
        <f>IF(YTD!A43="","",YTD!A43)</f>
        <v/>
      </c>
      <c r="B43" s="59"/>
      <c r="C43" s="59"/>
      <c r="D43" s="59" t="str">
        <f t="shared" si="1"/>
        <v/>
      </c>
      <c r="E43" s="124"/>
      <c r="F43" s="125"/>
      <c r="G43" s="125"/>
      <c r="H43" s="125"/>
      <c r="I43" s="125"/>
    </row>
    <row r="44" spans="1:15">
      <c r="A44" s="120" t="str">
        <f>IF(YTD!A44="","",YTD!A44)</f>
        <v/>
      </c>
      <c r="B44" s="59"/>
      <c r="C44" s="59"/>
      <c r="D44" s="59" t="str">
        <f t="shared" si="1"/>
        <v/>
      </c>
      <c r="E44" s="124"/>
      <c r="F44" s="125"/>
      <c r="G44" s="125"/>
      <c r="H44" s="125"/>
      <c r="I44" s="125"/>
    </row>
    <row r="45" spans="1:15">
      <c r="A45" s="120" t="str">
        <f>IF(YTD!A45="","",YTD!A45)</f>
        <v/>
      </c>
      <c r="B45" s="59"/>
      <c r="C45" s="59"/>
      <c r="D45" s="59" t="str">
        <f t="shared" si="1"/>
        <v/>
      </c>
      <c r="E45" s="124"/>
      <c r="F45" s="125"/>
      <c r="G45" s="125"/>
      <c r="H45" s="125"/>
      <c r="I45" s="125"/>
    </row>
    <row r="46" spans="1:15">
      <c r="A46" s="120" t="str">
        <f>IF(YTD!A46="","",YTD!A46)</f>
        <v/>
      </c>
      <c r="B46" s="59"/>
      <c r="C46" s="59"/>
      <c r="D46" s="59" t="str">
        <f t="shared" si="1"/>
        <v/>
      </c>
      <c r="E46" s="124"/>
      <c r="F46" s="125"/>
      <c r="G46" s="125"/>
      <c r="H46" s="125"/>
      <c r="I46" s="125"/>
    </row>
    <row r="47" spans="1:15" ht="13">
      <c r="A47" s="126" t="s">
        <v>30</v>
      </c>
      <c r="B47" s="126">
        <f>SUM(B5:B46)</f>
        <v>15</v>
      </c>
      <c r="C47" s="126">
        <f t="shared" ref="C47:I47" si="3">SUM(C5:C46)</f>
        <v>38</v>
      </c>
      <c r="D47" s="126">
        <f t="shared" si="3"/>
        <v>68</v>
      </c>
      <c r="E47" s="148">
        <f t="shared" si="3"/>
        <v>4</v>
      </c>
      <c r="F47" s="126">
        <f t="shared" si="3"/>
        <v>1</v>
      </c>
      <c r="G47" s="126">
        <f t="shared" si="3"/>
        <v>0</v>
      </c>
      <c r="H47" s="126">
        <f t="shared" si="3"/>
        <v>1</v>
      </c>
      <c r="I47" s="126">
        <f t="shared" si="3"/>
        <v>0</v>
      </c>
    </row>
    <row r="49" spans="1:15" ht="13">
      <c r="A49" s="6"/>
      <c r="B49" s="6"/>
      <c r="C49" s="6"/>
      <c r="D49" s="6"/>
      <c r="E49" s="6"/>
      <c r="F49" s="7" t="s">
        <v>31</v>
      </c>
      <c r="G49" s="43"/>
      <c r="H49" s="6"/>
      <c r="I49" s="6"/>
      <c r="J49" s="6"/>
      <c r="K49" s="6"/>
      <c r="L49" s="6"/>
      <c r="M49" s="6"/>
      <c r="N49" s="6"/>
      <c r="O49" s="6"/>
    </row>
    <row r="51" spans="1:15" ht="13">
      <c r="A51" s="19" t="s">
        <v>32</v>
      </c>
      <c r="B51" s="19">
        <v>1</v>
      </c>
      <c r="C51" s="19">
        <v>2</v>
      </c>
      <c r="D51" s="19">
        <v>3</v>
      </c>
      <c r="E51" s="19">
        <v>4</v>
      </c>
      <c r="F51" s="19" t="s">
        <v>33</v>
      </c>
      <c r="G51" s="20" t="s">
        <v>34</v>
      </c>
      <c r="K51" s="44" t="s">
        <v>35</v>
      </c>
      <c r="L51" s="45"/>
      <c r="M51" s="19" t="s">
        <v>36</v>
      </c>
      <c r="N51" s="19" t="s">
        <v>37</v>
      </c>
      <c r="O51" s="20" t="s">
        <v>34</v>
      </c>
    </row>
    <row r="52" spans="1:15" ht="12.75" customHeight="1">
      <c r="A52" s="46" t="s">
        <v>22</v>
      </c>
      <c r="B52" s="61">
        <v>14</v>
      </c>
      <c r="C52" s="61">
        <v>27</v>
      </c>
      <c r="D52" s="61">
        <v>0</v>
      </c>
      <c r="E52" s="61">
        <v>14</v>
      </c>
      <c r="F52" s="61"/>
      <c r="G52" s="145">
        <f>SUM(B52:F52)</f>
        <v>55</v>
      </c>
      <c r="K52" s="47" t="s">
        <v>22</v>
      </c>
      <c r="L52" s="45"/>
      <c r="M52" s="61">
        <v>226</v>
      </c>
      <c r="N52" s="61">
        <v>207</v>
      </c>
      <c r="O52" s="145">
        <f>SUM(M52:N52)</f>
        <v>433</v>
      </c>
    </row>
    <row r="53" spans="1:15" ht="13">
      <c r="A53" s="56" t="str">
        <f>$F$1</f>
        <v>Waynesboro</v>
      </c>
      <c r="B53" s="72">
        <v>0</v>
      </c>
      <c r="C53" s="72">
        <v>0</v>
      </c>
      <c r="D53" s="72">
        <v>0</v>
      </c>
      <c r="E53" s="72">
        <v>0</v>
      </c>
      <c r="F53" s="72"/>
      <c r="G53" s="40">
        <f>SUM(B53:F53)</f>
        <v>0</v>
      </c>
      <c r="K53" s="155" t="str">
        <f>$F$1</f>
        <v>Waynesboro</v>
      </c>
      <c r="L53" s="156"/>
      <c r="M53" s="87">
        <v>38</v>
      </c>
      <c r="N53" s="87">
        <v>8</v>
      </c>
      <c r="O53" s="88">
        <f>SUM(M53:N53)</f>
        <v>46</v>
      </c>
    </row>
    <row r="54" spans="1:15" ht="12.75" customHeight="1"/>
    <row r="55" spans="1:15" ht="12.75" customHeight="1">
      <c r="A55" s="49" t="s">
        <v>38</v>
      </c>
      <c r="B55" s="19" t="s">
        <v>39</v>
      </c>
      <c r="C55" s="19" t="s">
        <v>40</v>
      </c>
      <c r="D55" s="19" t="s">
        <v>41</v>
      </c>
      <c r="E55" s="20" t="s">
        <v>42</v>
      </c>
      <c r="K55" s="36" t="s">
        <v>43</v>
      </c>
    </row>
    <row r="56" spans="1:15" ht="12.75" customHeight="1">
      <c r="A56" s="49" t="s">
        <v>44</v>
      </c>
      <c r="B56" s="72">
        <v>27</v>
      </c>
      <c r="C56" s="72">
        <v>38</v>
      </c>
      <c r="D56" s="24">
        <f>IF(B56="","",C56/B56)</f>
        <v>1.4074074074074074</v>
      </c>
      <c r="E56" s="74">
        <v>0</v>
      </c>
      <c r="K56" s="8" t="s">
        <v>45</v>
      </c>
      <c r="L56" s="149">
        <v>2</v>
      </c>
      <c r="M56" s="150"/>
      <c r="N56" s="151"/>
    </row>
    <row r="57" spans="1:15" ht="13">
      <c r="A57" s="49"/>
      <c r="K57" s="46" t="s">
        <v>46</v>
      </c>
      <c r="L57" s="149">
        <v>0</v>
      </c>
      <c r="M57" s="150"/>
      <c r="N57" s="151"/>
    </row>
    <row r="58" spans="1:15" ht="13">
      <c r="A58" s="49" t="s">
        <v>46</v>
      </c>
      <c r="B58" s="19" t="s">
        <v>48</v>
      </c>
      <c r="C58" s="19" t="s">
        <v>49</v>
      </c>
      <c r="D58" s="19" t="s">
        <v>40</v>
      </c>
      <c r="E58" s="19" t="s">
        <v>20</v>
      </c>
      <c r="F58" s="19" t="s">
        <v>50</v>
      </c>
      <c r="G58" s="19" t="s">
        <v>16</v>
      </c>
      <c r="H58" s="20" t="s">
        <v>42</v>
      </c>
      <c r="I58" s="51"/>
      <c r="K58" s="46" t="s">
        <v>47</v>
      </c>
      <c r="L58" s="149">
        <v>1</v>
      </c>
      <c r="M58" s="150"/>
      <c r="N58" s="151"/>
    </row>
    <row r="59" spans="1:15" ht="13">
      <c r="A59" s="49" t="s">
        <v>44</v>
      </c>
      <c r="B59" s="72">
        <v>1</v>
      </c>
      <c r="C59" s="72">
        <v>14</v>
      </c>
      <c r="D59" s="72">
        <v>8</v>
      </c>
      <c r="E59" s="37">
        <f>IF(C59=0,"",D59/B59)</f>
        <v>8</v>
      </c>
      <c r="F59" s="53">
        <f>IF(C59=0,"",B59/C59)</f>
        <v>7.1428571428571425E-2</v>
      </c>
      <c r="G59" s="72">
        <v>1</v>
      </c>
      <c r="H59" s="74">
        <v>0</v>
      </c>
      <c r="J59" s="51"/>
      <c r="K59" s="46" t="s">
        <v>34</v>
      </c>
      <c r="L59" s="152">
        <f>SUM(L56:N58)</f>
        <v>3</v>
      </c>
      <c r="M59" s="153"/>
      <c r="N59" s="154"/>
    </row>
  </sheetData>
  <mergeCells count="5">
    <mergeCell ref="L58:N58"/>
    <mergeCell ref="L59:N59"/>
    <mergeCell ref="K53:L53"/>
    <mergeCell ref="L56:N56"/>
    <mergeCell ref="L57:N57"/>
  </mergeCells>
  <pageMargins left="0.5" right="0.5" top="0.47916666666666669" bottom="0.25" header="0.22916666666666666" footer="0.51180555555555596"/>
  <pageSetup fitToWidth="0" fitToHeight="0" orientation="portrait" r:id="rId1"/>
  <headerFooter alignWithMargins="0">
    <oddHeader>&amp;L&amp;"Times New Roman,Regular"&amp;12           &amp;"Calibri,Bold"&amp;14 2017 MANHEIM CENTRAL BARONS FOOTBALL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59"/>
  <sheetViews>
    <sheetView view="pageLayout" topLeftCell="A28" zoomScaleNormal="100" workbookViewId="0">
      <selection activeCell="N22" sqref="N22"/>
    </sheetView>
  </sheetViews>
  <sheetFormatPr defaultRowHeight="12.5"/>
  <cols>
    <col min="1" max="1" width="12.1796875" customWidth="1"/>
    <col min="2" max="2" width="7.179687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81640625" customWidth="1"/>
    <col min="8" max="8" width="4.81640625" customWidth="1"/>
    <col min="9" max="9" width="4.1796875" customWidth="1"/>
    <col min="10" max="10" width="1.453125" customWidth="1"/>
    <col min="11" max="11" width="10.1796875" customWidth="1"/>
    <col min="12" max="12" width="3.54296875" customWidth="1"/>
    <col min="13" max="13" width="6.81640625" customWidth="1"/>
    <col min="14" max="14" width="4.54296875" customWidth="1"/>
    <col min="15" max="15" width="4.81640625" customWidth="1"/>
    <col min="16" max="16" width="9.1796875" customWidth="1"/>
  </cols>
  <sheetData>
    <row r="1" spans="1:15" ht="13">
      <c r="A1" s="118" t="s">
        <v>0</v>
      </c>
      <c r="B1" s="114"/>
      <c r="C1" s="114"/>
      <c r="D1" s="115"/>
      <c r="E1" s="116" t="s">
        <v>57</v>
      </c>
      <c r="F1" s="114" t="s">
        <v>99</v>
      </c>
      <c r="G1" s="114"/>
      <c r="H1" s="114"/>
      <c r="I1" s="115"/>
      <c r="J1" s="115"/>
      <c r="K1" s="117">
        <v>1</v>
      </c>
      <c r="L1" s="55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pans="1:15" ht="13">
      <c r="A3" s="8"/>
      <c r="B3" s="9" t="s">
        <v>3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1"/>
      <c r="I3" s="12"/>
      <c r="J3" s="13"/>
      <c r="K3" s="14" t="s">
        <v>8</v>
      </c>
    </row>
    <row r="4" spans="1:15" ht="13">
      <c r="A4" s="121" t="s">
        <v>9</v>
      </c>
      <c r="B4" s="121" t="s">
        <v>10</v>
      </c>
      <c r="C4" s="121" t="s">
        <v>11</v>
      </c>
      <c r="D4" s="122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3" t="s">
        <v>17</v>
      </c>
      <c r="J4" s="18"/>
      <c r="K4" s="19" t="s">
        <v>9</v>
      </c>
      <c r="L4" s="19" t="s">
        <v>18</v>
      </c>
      <c r="M4" s="19" t="s">
        <v>19</v>
      </c>
      <c r="N4" s="19" t="s">
        <v>20</v>
      </c>
      <c r="O4" s="20" t="s">
        <v>21</v>
      </c>
    </row>
    <row r="5" spans="1:15">
      <c r="A5" s="120" t="str">
        <f>IF(YTD!A5="","",YTD!A5)</f>
        <v>Jake Novak</v>
      </c>
      <c r="B5" s="59">
        <v>5</v>
      </c>
      <c r="C5" s="59">
        <v>5</v>
      </c>
      <c r="D5" s="59">
        <f>IF(SUM(B5:C5)=0,"",(B5*2)+C5)</f>
        <v>15</v>
      </c>
      <c r="E5" s="124"/>
      <c r="F5" s="125"/>
      <c r="G5" s="125"/>
      <c r="H5" s="125"/>
      <c r="I5" s="125"/>
      <c r="K5" s="21" t="str">
        <f>IF(YTD!K5="","",YTD!K5)</f>
        <v>Ben Wagner</v>
      </c>
      <c r="L5" s="61"/>
      <c r="M5" s="61"/>
      <c r="N5" s="86" t="str">
        <f t="shared" ref="N5:N18" si="0">IF(L5=0,"",M5/L5)</f>
        <v/>
      </c>
      <c r="O5" s="144"/>
    </row>
    <row r="6" spans="1:15">
      <c r="A6" s="120" t="str">
        <f>IF(YTD!A6="","",YTD!A6)</f>
        <v>Will Rivers</v>
      </c>
      <c r="B6" s="59">
        <v>4</v>
      </c>
      <c r="C6" s="59">
        <v>2</v>
      </c>
      <c r="D6" s="59">
        <f t="shared" ref="D6:D46" si="1">IF(SUM(B6:C6)=0,"",(B6*2)+C6)</f>
        <v>10</v>
      </c>
      <c r="E6" s="124"/>
      <c r="F6" s="125"/>
      <c r="G6" s="125"/>
      <c r="H6" s="125"/>
      <c r="I6" s="125"/>
      <c r="K6" s="21" t="str">
        <f>IF(YTD!K6="","",YTD!K6)</f>
        <v>Tyler Flick</v>
      </c>
      <c r="L6" s="61"/>
      <c r="M6" s="61"/>
      <c r="N6" s="86" t="str">
        <f t="shared" si="0"/>
        <v/>
      </c>
      <c r="O6" s="144"/>
    </row>
    <row r="7" spans="1:15">
      <c r="A7" s="120" t="str">
        <f>IF(YTD!A7="","",YTD!A7)</f>
        <v xml:space="preserve">Tyler Simon </v>
      </c>
      <c r="B7" s="59">
        <v>2</v>
      </c>
      <c r="C7" s="59">
        <v>3</v>
      </c>
      <c r="D7" s="59">
        <f t="shared" si="1"/>
        <v>7</v>
      </c>
      <c r="E7" s="124"/>
      <c r="F7" s="125"/>
      <c r="G7" s="125"/>
      <c r="H7" s="125"/>
      <c r="I7" s="125"/>
      <c r="K7" s="21" t="str">
        <f>IF(YTD!K7="","",YTD!K7)</f>
        <v>Evan Hosler</v>
      </c>
      <c r="L7" s="61"/>
      <c r="M7" s="61"/>
      <c r="N7" s="86" t="str">
        <f t="shared" si="0"/>
        <v/>
      </c>
      <c r="O7" s="144"/>
    </row>
    <row r="8" spans="1:15">
      <c r="A8" s="120" t="str">
        <f>IF(YTD!A8="","",YTD!A8)</f>
        <v>Colin Erb</v>
      </c>
      <c r="B8" s="59">
        <v>2</v>
      </c>
      <c r="C8" s="59">
        <v>2</v>
      </c>
      <c r="D8" s="59">
        <f t="shared" si="1"/>
        <v>6</v>
      </c>
      <c r="E8" s="124"/>
      <c r="F8" s="125"/>
      <c r="G8" s="125"/>
      <c r="H8" s="125"/>
      <c r="I8" s="125"/>
      <c r="K8" s="21" t="str">
        <f>IF(YTD!K8="","",YTD!K8)</f>
        <v>Jake Novak</v>
      </c>
      <c r="L8" s="61"/>
      <c r="M8" s="61"/>
      <c r="N8" s="86" t="str">
        <f t="shared" si="0"/>
        <v/>
      </c>
      <c r="O8" s="144"/>
    </row>
    <row r="9" spans="1:15">
      <c r="A9" s="120" t="str">
        <f>IF(YTD!A9="","",YTD!A9)</f>
        <v>Tyler Flick</v>
      </c>
      <c r="B9" s="59">
        <v>2</v>
      </c>
      <c r="C9" s="59">
        <v>2</v>
      </c>
      <c r="D9" s="59">
        <f t="shared" si="1"/>
        <v>6</v>
      </c>
      <c r="E9" s="124">
        <v>1</v>
      </c>
      <c r="F9" s="125"/>
      <c r="G9" s="125"/>
      <c r="H9" s="125"/>
      <c r="I9" s="125"/>
      <c r="K9" s="21" t="str">
        <f>IF(YTD!K9="","",YTD!K9)</f>
        <v>Colby Wagner</v>
      </c>
      <c r="L9" s="61"/>
      <c r="M9" s="61"/>
      <c r="N9" s="86" t="str">
        <f t="shared" si="0"/>
        <v/>
      </c>
      <c r="O9" s="144"/>
    </row>
    <row r="10" spans="1:15">
      <c r="A10" s="120" t="str">
        <f>IF(YTD!A10="","",YTD!A10)</f>
        <v>Joe Kolk</v>
      </c>
      <c r="B10" s="59">
        <v>2</v>
      </c>
      <c r="C10" s="59">
        <v>2</v>
      </c>
      <c r="D10" s="59">
        <f t="shared" si="1"/>
        <v>6</v>
      </c>
      <c r="E10" s="124">
        <v>1</v>
      </c>
      <c r="F10" s="125"/>
      <c r="G10" s="125"/>
      <c r="H10" s="125"/>
      <c r="I10" s="125"/>
      <c r="K10" s="21" t="str">
        <f>IF(YTD!K10="","",YTD!K10)</f>
        <v>Will Rivers</v>
      </c>
      <c r="L10" s="61"/>
      <c r="M10" s="61"/>
      <c r="N10" s="86" t="str">
        <f t="shared" si="0"/>
        <v/>
      </c>
      <c r="O10" s="144"/>
    </row>
    <row r="11" spans="1:15">
      <c r="A11" s="120" t="str">
        <f>IF(YTD!A11="","",YTD!A11)</f>
        <v>Landan Moyer</v>
      </c>
      <c r="B11" s="59">
        <v>3</v>
      </c>
      <c r="C11" s="59">
        <v>7</v>
      </c>
      <c r="D11" s="59">
        <f t="shared" si="1"/>
        <v>13</v>
      </c>
      <c r="E11" s="124"/>
      <c r="F11" s="125"/>
      <c r="G11" s="125"/>
      <c r="H11" s="125"/>
      <c r="I11" s="125"/>
      <c r="K11" s="21" t="str">
        <f>IF(YTD!K11="","",YTD!K11)</f>
        <v>Isaac Perron</v>
      </c>
      <c r="L11" s="61"/>
      <c r="M11" s="61"/>
      <c r="N11" s="86" t="str">
        <f t="shared" si="0"/>
        <v/>
      </c>
      <c r="O11" s="144"/>
    </row>
    <row r="12" spans="1:15">
      <c r="A12" s="120" t="str">
        <f>IF(YTD!A12="","",YTD!A12)</f>
        <v>Tyler Dougherty</v>
      </c>
      <c r="B12" s="59">
        <v>2</v>
      </c>
      <c r="C12" s="59"/>
      <c r="D12" s="59">
        <f t="shared" si="1"/>
        <v>4</v>
      </c>
      <c r="E12" s="124"/>
      <c r="F12" s="125"/>
      <c r="G12" s="125"/>
      <c r="H12" s="125"/>
      <c r="I12" s="125"/>
      <c r="K12" s="21" t="str">
        <f>IF(YTD!K12="","",YTD!K12)</f>
        <v>Tyler Simon</v>
      </c>
      <c r="L12" s="61"/>
      <c r="M12" s="61"/>
      <c r="N12" s="86" t="str">
        <f t="shared" si="0"/>
        <v/>
      </c>
      <c r="O12" s="144"/>
    </row>
    <row r="13" spans="1:15">
      <c r="A13" s="120" t="str">
        <f>IF(YTD!A13="","",YTD!A13)</f>
        <v>Giovanni Lester</v>
      </c>
      <c r="B13" s="59"/>
      <c r="C13" s="59"/>
      <c r="D13" s="59" t="str">
        <f t="shared" si="1"/>
        <v/>
      </c>
      <c r="E13" s="124"/>
      <c r="F13" s="125"/>
      <c r="G13" s="125"/>
      <c r="H13" s="125"/>
      <c r="I13" s="125"/>
      <c r="K13" s="21" t="str">
        <f>IF(YTD!K13="","",YTD!K13)</f>
        <v/>
      </c>
      <c r="L13" s="61"/>
      <c r="M13" s="61"/>
      <c r="N13" s="86" t="str">
        <f t="shared" si="0"/>
        <v/>
      </c>
      <c r="O13" s="144"/>
    </row>
    <row r="14" spans="1:15">
      <c r="A14" s="120" t="str">
        <f>IF(YTD!A14="","",YTD!A14)</f>
        <v>Garret Fittery</v>
      </c>
      <c r="B14" s="59">
        <v>2</v>
      </c>
      <c r="C14" s="59"/>
      <c r="D14" s="59">
        <f t="shared" si="1"/>
        <v>4</v>
      </c>
      <c r="E14" s="124">
        <v>1</v>
      </c>
      <c r="F14" s="125"/>
      <c r="G14" s="125"/>
      <c r="H14" s="125"/>
      <c r="I14" s="125"/>
      <c r="K14" s="21" t="str">
        <f>IF(YTD!K14="","",YTD!K14)</f>
        <v/>
      </c>
      <c r="L14" s="61"/>
      <c r="M14" s="61"/>
      <c r="N14" s="86" t="str">
        <f t="shared" si="0"/>
        <v/>
      </c>
      <c r="O14" s="144"/>
    </row>
    <row r="15" spans="1:15">
      <c r="A15" s="120" t="str">
        <f>IF(YTD!A15="","",YTD!A15)</f>
        <v>Evan Hosler</v>
      </c>
      <c r="B15" s="59">
        <v>3</v>
      </c>
      <c r="C15" s="59">
        <v>2</v>
      </c>
      <c r="D15" s="59">
        <f t="shared" si="1"/>
        <v>8</v>
      </c>
      <c r="E15" s="124"/>
      <c r="F15" s="125"/>
      <c r="G15" s="125"/>
      <c r="H15" s="125"/>
      <c r="I15" s="125"/>
      <c r="K15" s="21" t="str">
        <f>IF(YTD!K15="","",YTD!K15)</f>
        <v/>
      </c>
      <c r="L15" s="61"/>
      <c r="M15" s="61"/>
      <c r="N15" s="86" t="str">
        <f t="shared" si="0"/>
        <v/>
      </c>
      <c r="O15" s="144"/>
    </row>
    <row r="16" spans="1:15">
      <c r="A16" s="120" t="str">
        <f>IF(YTD!A16="","",YTD!A16)</f>
        <v>Colby Waqner</v>
      </c>
      <c r="B16" s="59"/>
      <c r="C16" s="59">
        <v>1</v>
      </c>
      <c r="D16" s="59">
        <f t="shared" si="1"/>
        <v>1</v>
      </c>
      <c r="E16" s="124"/>
      <c r="F16" s="125"/>
      <c r="G16" s="125"/>
      <c r="H16" s="125"/>
      <c r="I16" s="125"/>
      <c r="K16" s="21" t="str">
        <f>IF(YTD!K16="","",YTD!K16)</f>
        <v/>
      </c>
      <c r="L16" s="61"/>
      <c r="M16" s="61"/>
      <c r="N16" s="86" t="str">
        <f t="shared" si="0"/>
        <v/>
      </c>
      <c r="O16" s="144"/>
    </row>
    <row r="17" spans="1:15">
      <c r="A17" s="120" t="str">
        <f>IF(YTD!A17="","",YTD!A17)</f>
        <v>Isaac Perron</v>
      </c>
      <c r="B17" s="59">
        <v>1</v>
      </c>
      <c r="C17" s="59">
        <v>2</v>
      </c>
      <c r="D17" s="59">
        <f t="shared" si="1"/>
        <v>4</v>
      </c>
      <c r="E17" s="124"/>
      <c r="F17" s="125"/>
      <c r="G17" s="125"/>
      <c r="H17" s="125"/>
      <c r="I17" s="125"/>
      <c r="K17" s="21" t="str">
        <f>IF(YTD!K17="","",YTD!K17)</f>
        <v/>
      </c>
      <c r="L17" s="61"/>
      <c r="M17" s="61"/>
      <c r="N17" s="86" t="str">
        <f t="shared" si="0"/>
        <v/>
      </c>
      <c r="O17" s="144"/>
    </row>
    <row r="18" spans="1:15">
      <c r="A18" s="120" t="str">
        <f>IF(YTD!A18="","",YTD!A18)</f>
        <v>Nick Griest</v>
      </c>
      <c r="B18" s="59"/>
      <c r="C18" s="59"/>
      <c r="D18" s="59" t="str">
        <f t="shared" si="1"/>
        <v/>
      </c>
      <c r="E18" s="124"/>
      <c r="F18" s="125"/>
      <c r="G18" s="125"/>
      <c r="H18" s="125"/>
      <c r="I18" s="125"/>
      <c r="K18" s="21" t="str">
        <f>IF(YTD!K18="","",YTD!K18)</f>
        <v/>
      </c>
      <c r="L18" s="61"/>
      <c r="M18" s="61"/>
      <c r="N18" s="86" t="str">
        <f t="shared" si="0"/>
        <v/>
      </c>
      <c r="O18" s="144"/>
    </row>
    <row r="19" spans="1:15" ht="13">
      <c r="A19" s="120" t="str">
        <f>IF(YTD!A19="","",YTD!A19)</f>
        <v>Preston Martin</v>
      </c>
      <c r="B19" s="59"/>
      <c r="C19" s="59"/>
      <c r="D19" s="59" t="str">
        <f t="shared" si="1"/>
        <v/>
      </c>
      <c r="E19" s="124"/>
      <c r="F19" s="125"/>
      <c r="G19" s="125"/>
      <c r="H19" s="125"/>
      <c r="I19" s="125"/>
      <c r="K19" s="38" t="s">
        <v>22</v>
      </c>
      <c r="L19" s="39">
        <v>0</v>
      </c>
      <c r="M19" s="39">
        <v>0</v>
      </c>
      <c r="N19" s="147">
        <f>IFERROR(IF(L19="","",M19/L19),0)</f>
        <v>0</v>
      </c>
      <c r="O19" s="40" t="str">
        <f>IF(SUM(O5:O18)=0,"",SUM(O5:O18))</f>
        <v/>
      </c>
    </row>
    <row r="20" spans="1:15" ht="13">
      <c r="A20" s="120" t="str">
        <f>IF(YTD!A20="","",YTD!A20)</f>
        <v>Dalton Gainer</v>
      </c>
      <c r="B20" s="59"/>
      <c r="C20" s="59"/>
      <c r="D20" s="59" t="str">
        <f t="shared" si="1"/>
        <v/>
      </c>
      <c r="E20" s="124"/>
      <c r="F20" s="125"/>
      <c r="G20" s="125"/>
      <c r="H20" s="125"/>
      <c r="I20" s="125"/>
      <c r="K20" s="56" t="str">
        <f>$F$1</f>
        <v>Cocalico</v>
      </c>
      <c r="L20" s="71">
        <v>1</v>
      </c>
      <c r="M20" s="70">
        <v>0</v>
      </c>
      <c r="N20" s="86">
        <f>IF(L20=0,"",M20/L20)</f>
        <v>0</v>
      </c>
      <c r="O20" s="70"/>
    </row>
    <row r="21" spans="1:15">
      <c r="A21" s="120" t="str">
        <f>IF(YTD!A21="","",YTD!A21)</f>
        <v>Cayden Warner</v>
      </c>
      <c r="B21" s="59"/>
      <c r="C21" s="59"/>
      <c r="D21" s="59" t="str">
        <f t="shared" si="1"/>
        <v/>
      </c>
      <c r="E21" s="124"/>
      <c r="F21" s="125"/>
      <c r="G21" s="125"/>
      <c r="H21" s="125"/>
      <c r="I21" s="125"/>
    </row>
    <row r="22" spans="1:15">
      <c r="A22" s="120" t="str">
        <f>IF(YTD!A22="","",YTD!A22)</f>
        <v>Ben Wagner</v>
      </c>
      <c r="B22" s="59"/>
      <c r="C22" s="59"/>
      <c r="D22" s="59" t="str">
        <f t="shared" si="1"/>
        <v/>
      </c>
      <c r="E22" s="124"/>
      <c r="F22" s="125"/>
      <c r="G22" s="125"/>
      <c r="H22" s="125"/>
      <c r="I22" s="125"/>
    </row>
    <row r="23" spans="1:15">
      <c r="A23" s="120" t="str">
        <f>IF(YTD!A23="","",YTD!A23)</f>
        <v>Troy Kolk</v>
      </c>
      <c r="B23" s="59"/>
      <c r="C23" s="59">
        <v>2</v>
      </c>
      <c r="D23" s="59">
        <f t="shared" si="1"/>
        <v>2</v>
      </c>
      <c r="E23" s="124"/>
      <c r="F23" s="125"/>
      <c r="G23" s="125"/>
      <c r="H23" s="125"/>
      <c r="I23" s="125"/>
    </row>
    <row r="24" spans="1:15" ht="13">
      <c r="A24" s="120" t="str">
        <f>IF(YTD!A24="","",YTD!A24)</f>
        <v>Tyler Hartl</v>
      </c>
      <c r="B24" s="59"/>
      <c r="C24" s="59"/>
      <c r="D24" s="59" t="str">
        <f t="shared" si="1"/>
        <v/>
      </c>
      <c r="E24" s="124"/>
      <c r="F24" s="125"/>
      <c r="G24" s="125"/>
      <c r="H24" s="125"/>
      <c r="I24" s="125"/>
      <c r="K24" s="36" t="s">
        <v>24</v>
      </c>
    </row>
    <row r="25" spans="1:15" ht="13">
      <c r="A25" s="120" t="str">
        <f>IF(YTD!A25="","",YTD!A25)</f>
        <v>Jake Harbach</v>
      </c>
      <c r="B25" s="59"/>
      <c r="C25" s="59"/>
      <c r="D25" s="59" t="str">
        <f t="shared" si="1"/>
        <v/>
      </c>
      <c r="E25" s="124"/>
      <c r="F25" s="125"/>
      <c r="G25" s="125"/>
      <c r="H25" s="125"/>
      <c r="I25" s="125"/>
      <c r="K25" s="19" t="s">
        <v>9</v>
      </c>
      <c r="L25" s="19" t="s">
        <v>18</v>
      </c>
      <c r="M25" s="19" t="s">
        <v>25</v>
      </c>
      <c r="N25" s="19" t="s">
        <v>20</v>
      </c>
      <c r="O25" s="20" t="s">
        <v>26</v>
      </c>
    </row>
    <row r="26" spans="1:15">
      <c r="A26" s="120" t="str">
        <f>IF(YTD!A26="","",YTD!A26)</f>
        <v>Brooklyn Bicksler</v>
      </c>
      <c r="B26" s="59"/>
      <c r="C26" s="59"/>
      <c r="D26" s="59" t="str">
        <f t="shared" si="1"/>
        <v/>
      </c>
      <c r="E26" s="124"/>
      <c r="F26" s="125"/>
      <c r="G26" s="125"/>
      <c r="H26" s="125"/>
      <c r="I26" s="125"/>
      <c r="K26" s="21" t="str">
        <f>IF(YTD!K26="","",YTD!K26)</f>
        <v>Tyler Simon</v>
      </c>
      <c r="L26" s="72">
        <v>4</v>
      </c>
      <c r="M26" s="72">
        <v>216</v>
      </c>
      <c r="N26" s="24">
        <f t="shared" ref="N26:N32" si="2">IF(L26=0,"",M26/L26)</f>
        <v>54</v>
      </c>
      <c r="O26" s="74">
        <v>1</v>
      </c>
    </row>
    <row r="27" spans="1:15">
      <c r="A27" s="120" t="str">
        <f>IF(YTD!A27="","",YTD!A27)</f>
        <v>Chris Shaw</v>
      </c>
      <c r="B27" s="59"/>
      <c r="C27" s="59"/>
      <c r="D27" s="59" t="str">
        <f t="shared" si="1"/>
        <v/>
      </c>
      <c r="E27" s="124"/>
      <c r="F27" s="125"/>
      <c r="G27" s="125"/>
      <c r="H27" s="125"/>
      <c r="I27" s="125"/>
      <c r="K27" s="21" t="str">
        <f>IF(YTD!K27="","",YTD!K27)</f>
        <v>Niko Gavala</v>
      </c>
      <c r="L27" s="61"/>
      <c r="M27" s="61"/>
      <c r="N27" s="24" t="str">
        <f t="shared" si="2"/>
        <v/>
      </c>
      <c r="O27" s="144"/>
    </row>
    <row r="28" spans="1:15">
      <c r="A28" s="120" t="str">
        <f>IF(YTD!A28="","",YTD!A28)</f>
        <v>Tyler Hartl</v>
      </c>
      <c r="B28" s="59"/>
      <c r="C28" s="59"/>
      <c r="D28" s="59" t="str">
        <f t="shared" si="1"/>
        <v/>
      </c>
      <c r="E28" s="124"/>
      <c r="F28" s="125"/>
      <c r="G28" s="125"/>
      <c r="H28" s="125"/>
      <c r="I28" s="125"/>
      <c r="K28" s="21" t="str">
        <f>IF(YTD!K28="","",YTD!K28)</f>
        <v/>
      </c>
      <c r="L28" s="61"/>
      <c r="M28" s="61"/>
      <c r="N28" s="24" t="str">
        <f t="shared" si="2"/>
        <v/>
      </c>
      <c r="O28" s="144"/>
    </row>
    <row r="29" spans="1:15">
      <c r="A29" s="120" t="str">
        <f>IF(YTD!A29="","",YTD!A29)</f>
        <v>Maliki Rivera</v>
      </c>
      <c r="B29" s="59"/>
      <c r="C29" s="59"/>
      <c r="D29" s="59" t="str">
        <f t="shared" si="1"/>
        <v/>
      </c>
      <c r="E29" s="124"/>
      <c r="F29" s="125"/>
      <c r="G29" s="125"/>
      <c r="H29" s="125"/>
      <c r="I29" s="125"/>
      <c r="K29" s="21" t="str">
        <f>IF(YTD!K29="","",YTD!K29)</f>
        <v/>
      </c>
      <c r="L29" s="61"/>
      <c r="M29" s="61"/>
      <c r="N29" s="24" t="str">
        <f t="shared" si="2"/>
        <v/>
      </c>
      <c r="O29" s="144"/>
    </row>
    <row r="30" spans="1:15">
      <c r="A30" s="120" t="str">
        <f>IF(YTD!A30="","",YTD!A30)</f>
        <v>Cole Lastinger</v>
      </c>
      <c r="B30" s="59"/>
      <c r="C30" s="59"/>
      <c r="D30" s="59" t="str">
        <f t="shared" si="1"/>
        <v/>
      </c>
      <c r="E30" s="124"/>
      <c r="F30" s="125"/>
      <c r="G30" s="125"/>
      <c r="H30" s="125"/>
      <c r="I30" s="125"/>
      <c r="K30" s="21" t="str">
        <f>IF(YTD!K30="","",YTD!K30)</f>
        <v/>
      </c>
      <c r="L30" s="61"/>
      <c r="M30" s="61"/>
      <c r="N30" s="24" t="str">
        <f t="shared" si="2"/>
        <v/>
      </c>
      <c r="O30" s="144"/>
    </row>
    <row r="31" spans="1:15" ht="13">
      <c r="A31" s="120" t="str">
        <f>IF(YTD!A31="","",YTD!A31)</f>
        <v>Dominic Pietsch</v>
      </c>
      <c r="B31" s="59"/>
      <c r="C31" s="59"/>
      <c r="D31" s="59" t="str">
        <f t="shared" si="1"/>
        <v/>
      </c>
      <c r="E31" s="124"/>
      <c r="F31" s="125"/>
      <c r="G31" s="125"/>
      <c r="H31" s="125"/>
      <c r="I31" s="125"/>
      <c r="K31" s="38" t="s">
        <v>22</v>
      </c>
      <c r="L31" s="39">
        <f>IF(SUM(L26:L30)=0,"",SUM(L26:L30))</f>
        <v>4</v>
      </c>
      <c r="M31" s="39">
        <f>IF(SUM(M26:M30)=0,"",SUM(M26:M30))</f>
        <v>216</v>
      </c>
      <c r="N31" s="31">
        <f>IF(L31="","",M31/L31)</f>
        <v>54</v>
      </c>
      <c r="O31" s="39">
        <f>IF(SUM(O26:O30)=0,"",SUM(O26:O30))</f>
        <v>1</v>
      </c>
    </row>
    <row r="32" spans="1:15" ht="13">
      <c r="A32" s="120" t="str">
        <f>IF(YTD!A32="","",YTD!A32)</f>
        <v>Chris Pagano</v>
      </c>
      <c r="B32" s="59"/>
      <c r="C32" s="59"/>
      <c r="D32" s="59" t="str">
        <f t="shared" si="1"/>
        <v/>
      </c>
      <c r="E32" s="124"/>
      <c r="F32" s="125"/>
      <c r="G32" s="125"/>
      <c r="H32" s="125"/>
      <c r="I32" s="125"/>
      <c r="K32" s="56" t="str">
        <f>$F$1</f>
        <v>Cocalico</v>
      </c>
      <c r="L32" s="73">
        <v>4</v>
      </c>
      <c r="M32" s="70">
        <v>154</v>
      </c>
      <c r="N32" s="31">
        <f t="shared" si="2"/>
        <v>38.5</v>
      </c>
      <c r="O32" s="70">
        <v>0</v>
      </c>
    </row>
    <row r="33" spans="1:15">
      <c r="A33" s="120" t="str">
        <f>IF(YTD!A33="","",YTD!A33)</f>
        <v>Jake Martin</v>
      </c>
      <c r="B33" s="59"/>
      <c r="C33" s="59"/>
      <c r="D33" s="59" t="str">
        <f t="shared" si="1"/>
        <v/>
      </c>
      <c r="E33" s="124"/>
      <c r="F33" s="125"/>
      <c r="G33" s="125"/>
      <c r="H33" s="125"/>
      <c r="I33" s="125"/>
      <c r="L33" t="s">
        <v>27</v>
      </c>
    </row>
    <row r="34" spans="1:15">
      <c r="A34" s="120" t="str">
        <f>IF(YTD!A34="","",YTD!A34)</f>
        <v>Mason Morales</v>
      </c>
      <c r="B34" s="59"/>
      <c r="C34" s="59"/>
      <c r="D34" s="59" t="str">
        <f t="shared" si="1"/>
        <v/>
      </c>
      <c r="E34" s="124"/>
      <c r="F34" s="125"/>
      <c r="G34" s="125"/>
      <c r="H34" s="125"/>
      <c r="I34" s="125"/>
    </row>
    <row r="35" spans="1:15" ht="13">
      <c r="A35" s="120" t="str">
        <f>IF(YTD!A35="","",YTD!A35)</f>
        <v>Vinny Lester</v>
      </c>
      <c r="B35" s="59"/>
      <c r="C35" s="59"/>
      <c r="D35" s="59" t="str">
        <f t="shared" si="1"/>
        <v/>
      </c>
      <c r="E35" s="124"/>
      <c r="F35" s="125"/>
      <c r="G35" s="125"/>
      <c r="H35" s="125"/>
      <c r="I35" s="125"/>
      <c r="K35" s="36" t="s">
        <v>28</v>
      </c>
    </row>
    <row r="36" spans="1:15" ht="13">
      <c r="A36" s="120" t="str">
        <f>IF(YTD!A36="","",YTD!A36)</f>
        <v/>
      </c>
      <c r="B36" s="59"/>
      <c r="C36" s="59"/>
      <c r="D36" s="59" t="str">
        <f t="shared" si="1"/>
        <v/>
      </c>
      <c r="E36" s="124"/>
      <c r="F36" s="125"/>
      <c r="G36" s="125"/>
      <c r="H36" s="125"/>
      <c r="I36" s="125"/>
      <c r="K36" s="19" t="s">
        <v>9</v>
      </c>
      <c r="L36" s="19" t="s">
        <v>18</v>
      </c>
      <c r="M36" s="19" t="s">
        <v>25</v>
      </c>
      <c r="N36" s="19" t="s">
        <v>20</v>
      </c>
      <c r="O36" s="20" t="s">
        <v>29</v>
      </c>
    </row>
    <row r="37" spans="1:15">
      <c r="A37" s="120" t="str">
        <f>IF(YTD!A37="","",YTD!A37)</f>
        <v/>
      </c>
      <c r="B37" s="59"/>
      <c r="C37" s="59"/>
      <c r="D37" s="59" t="str">
        <f t="shared" si="1"/>
        <v/>
      </c>
      <c r="E37" s="124"/>
      <c r="F37" s="125"/>
      <c r="G37" s="125"/>
      <c r="H37" s="125"/>
      <c r="I37" s="125"/>
      <c r="K37" s="21" t="str">
        <f>IF(YTD!K37="","",YTD!K37)</f>
        <v>Jake Novak</v>
      </c>
      <c r="L37" s="61">
        <v>3</v>
      </c>
      <c r="M37" s="75">
        <v>73</v>
      </c>
      <c r="N37" s="24">
        <f>IF(L37=0,"",M37/L37)</f>
        <v>24.333333333333332</v>
      </c>
      <c r="O37" s="144">
        <v>0</v>
      </c>
    </row>
    <row r="38" spans="1:15">
      <c r="A38" s="120" t="str">
        <f>IF(YTD!A38="","",YTD!A38)</f>
        <v/>
      </c>
      <c r="B38" s="59"/>
      <c r="C38" s="59"/>
      <c r="D38" s="59" t="str">
        <f t="shared" si="1"/>
        <v/>
      </c>
      <c r="E38" s="124"/>
      <c r="F38" s="125"/>
      <c r="G38" s="125"/>
      <c r="H38" s="125"/>
      <c r="I38" s="125"/>
      <c r="K38" s="21" t="str">
        <f>IF(YTD!K38="","",YTD!K38)</f>
        <v/>
      </c>
      <c r="L38" s="61"/>
      <c r="M38" s="75"/>
      <c r="N38" s="24" t="str">
        <f>IF(L38=0,"",M38/L38)</f>
        <v/>
      </c>
      <c r="O38" s="144"/>
    </row>
    <row r="39" spans="1:15">
      <c r="A39" s="120" t="str">
        <f>IF(YTD!A39="","",YTD!A39)</f>
        <v/>
      </c>
      <c r="B39" s="59"/>
      <c r="C39" s="59"/>
      <c r="D39" s="59" t="str">
        <f t="shared" si="1"/>
        <v/>
      </c>
      <c r="E39" s="124"/>
      <c r="F39" s="125"/>
      <c r="G39" s="125"/>
      <c r="H39" s="125"/>
      <c r="I39" s="125"/>
      <c r="K39" s="21" t="str">
        <f>IF(YTD!K39="","",YTD!K39)</f>
        <v/>
      </c>
      <c r="L39" s="61"/>
      <c r="M39" s="75"/>
      <c r="N39" s="24" t="str">
        <f>IF(L39=0,"",M39/L39)</f>
        <v/>
      </c>
      <c r="O39" s="144"/>
    </row>
    <row r="40" spans="1:15" ht="13">
      <c r="A40" s="120" t="str">
        <f>IF(YTD!A40="","",YTD!A40)</f>
        <v/>
      </c>
      <c r="B40" s="59"/>
      <c r="C40" s="59"/>
      <c r="D40" s="59" t="str">
        <f t="shared" si="1"/>
        <v/>
      </c>
      <c r="E40" s="124"/>
      <c r="F40" s="125"/>
      <c r="G40" s="125"/>
      <c r="H40" s="125"/>
      <c r="I40" s="125"/>
      <c r="K40" s="38" t="s">
        <v>22</v>
      </c>
      <c r="L40" s="39">
        <f>IF(SUM(L37:L39)=0,"",SUM(L37:L39))</f>
        <v>3</v>
      </c>
      <c r="M40" s="39">
        <f>IF(SUM(M37:M39)=0,"",SUM(M37:M39))</f>
        <v>73</v>
      </c>
      <c r="N40" s="31">
        <f>IF(L40="","",M40/L40)</f>
        <v>24.333333333333332</v>
      </c>
      <c r="O40" s="39" t="str">
        <f>IF(SUM(O37:O39)=0,"",SUM(O37:O39))</f>
        <v/>
      </c>
    </row>
    <row r="41" spans="1:15" ht="13">
      <c r="A41" s="120" t="str">
        <f>IF(YTD!A41="","",YTD!A41)</f>
        <v/>
      </c>
      <c r="B41" s="59"/>
      <c r="C41" s="59"/>
      <c r="D41" s="59" t="str">
        <f t="shared" si="1"/>
        <v/>
      </c>
      <c r="E41" s="124"/>
      <c r="F41" s="125"/>
      <c r="G41" s="125"/>
      <c r="H41" s="125"/>
      <c r="I41" s="125"/>
      <c r="K41" s="56" t="str">
        <f>$F$1</f>
        <v>Cocalico</v>
      </c>
      <c r="L41" s="73">
        <v>4</v>
      </c>
      <c r="M41" s="73">
        <v>153</v>
      </c>
      <c r="N41" s="31">
        <f>IF(L41=0,"",M41/L41)</f>
        <v>38.25</v>
      </c>
      <c r="O41" s="70">
        <v>1</v>
      </c>
    </row>
    <row r="42" spans="1:15">
      <c r="A42" s="120" t="str">
        <f>IF(YTD!A42="","",YTD!A42)</f>
        <v/>
      </c>
      <c r="B42" s="59"/>
      <c r="C42" s="59"/>
      <c r="D42" s="59" t="str">
        <f t="shared" si="1"/>
        <v/>
      </c>
      <c r="E42" s="124"/>
      <c r="F42" s="125"/>
      <c r="G42" s="125"/>
      <c r="H42" s="125"/>
      <c r="I42" s="125"/>
    </row>
    <row r="43" spans="1:15">
      <c r="A43" s="120" t="str">
        <f>IF(YTD!A43="","",YTD!A43)</f>
        <v/>
      </c>
      <c r="B43" s="59"/>
      <c r="C43" s="59"/>
      <c r="D43" s="59" t="str">
        <f t="shared" si="1"/>
        <v/>
      </c>
      <c r="E43" s="124"/>
      <c r="F43" s="125"/>
      <c r="G43" s="125"/>
      <c r="H43" s="125"/>
      <c r="I43" s="125"/>
    </row>
    <row r="44" spans="1:15">
      <c r="A44" s="120" t="str">
        <f>IF(YTD!A44="","",YTD!A44)</f>
        <v/>
      </c>
      <c r="B44" s="59"/>
      <c r="C44" s="59"/>
      <c r="D44" s="59" t="str">
        <f t="shared" si="1"/>
        <v/>
      </c>
      <c r="E44" s="124"/>
      <c r="F44" s="125"/>
      <c r="G44" s="125"/>
      <c r="H44" s="125"/>
      <c r="I44" s="125"/>
    </row>
    <row r="45" spans="1:15">
      <c r="A45" s="120" t="str">
        <f>IF(YTD!A45="","",YTD!A45)</f>
        <v/>
      </c>
      <c r="B45" s="59"/>
      <c r="C45" s="59"/>
      <c r="D45" s="59" t="str">
        <f t="shared" si="1"/>
        <v/>
      </c>
      <c r="E45" s="124"/>
      <c r="F45" s="125"/>
      <c r="G45" s="125"/>
      <c r="H45" s="125"/>
      <c r="I45" s="125"/>
    </row>
    <row r="46" spans="1:15">
      <c r="A46" s="120" t="str">
        <f>IF(YTD!A46="","",YTD!A46)</f>
        <v/>
      </c>
      <c r="B46" s="59"/>
      <c r="C46" s="59"/>
      <c r="D46" s="59" t="str">
        <f t="shared" si="1"/>
        <v/>
      </c>
      <c r="E46" s="124"/>
      <c r="F46" s="125"/>
      <c r="G46" s="125"/>
      <c r="H46" s="125"/>
      <c r="I46" s="125"/>
    </row>
    <row r="47" spans="1:15" ht="13">
      <c r="A47" s="126" t="s">
        <v>30</v>
      </c>
      <c r="B47" s="126">
        <f>SUM(B5:B46)</f>
        <v>28</v>
      </c>
      <c r="C47" s="126">
        <f t="shared" ref="C47:I47" si="3">SUM(C5:C46)</f>
        <v>30</v>
      </c>
      <c r="D47" s="126">
        <f t="shared" si="3"/>
        <v>86</v>
      </c>
      <c r="E47" s="148">
        <f t="shared" si="3"/>
        <v>3</v>
      </c>
      <c r="F47" s="126">
        <f t="shared" si="3"/>
        <v>0</v>
      </c>
      <c r="G47" s="126">
        <f t="shared" si="3"/>
        <v>0</v>
      </c>
      <c r="H47" s="126">
        <f t="shared" si="3"/>
        <v>0</v>
      </c>
      <c r="I47" s="126">
        <f t="shared" si="3"/>
        <v>0</v>
      </c>
    </row>
    <row r="49" spans="1:15" ht="13">
      <c r="A49" s="6"/>
      <c r="B49" s="6"/>
      <c r="C49" s="6"/>
      <c r="D49" s="6"/>
      <c r="E49" s="6"/>
      <c r="F49" s="7" t="s">
        <v>31</v>
      </c>
      <c r="G49" s="43"/>
      <c r="H49" s="6"/>
      <c r="I49" s="6"/>
      <c r="J49" s="6"/>
      <c r="K49" s="6"/>
      <c r="L49" s="6"/>
      <c r="M49" s="6"/>
      <c r="N49" s="6"/>
      <c r="O49" s="6"/>
    </row>
    <row r="51" spans="1:15" ht="13">
      <c r="A51" s="19" t="s">
        <v>32</v>
      </c>
      <c r="B51" s="19">
        <v>1</v>
      </c>
      <c r="C51" s="19">
        <v>2</v>
      </c>
      <c r="D51" s="19">
        <v>3</v>
      </c>
      <c r="E51" s="19">
        <v>4</v>
      </c>
      <c r="F51" s="19" t="s">
        <v>33</v>
      </c>
      <c r="G51" s="20" t="s">
        <v>34</v>
      </c>
      <c r="K51" s="44" t="s">
        <v>35</v>
      </c>
      <c r="L51" s="45"/>
      <c r="M51" s="19" t="s">
        <v>36</v>
      </c>
      <c r="N51" s="19" t="s">
        <v>37</v>
      </c>
      <c r="O51" s="20" t="s">
        <v>34</v>
      </c>
    </row>
    <row r="52" spans="1:15" ht="12.75" customHeight="1">
      <c r="A52" s="46" t="s">
        <v>22</v>
      </c>
      <c r="B52" s="61">
        <v>7</v>
      </c>
      <c r="C52" s="61">
        <v>7</v>
      </c>
      <c r="D52" s="61">
        <v>7</v>
      </c>
      <c r="E52" s="61">
        <v>0</v>
      </c>
      <c r="F52" s="61"/>
      <c r="G52" s="145">
        <f>SUM(B52:F52)</f>
        <v>21</v>
      </c>
      <c r="K52" s="47" t="s">
        <v>22</v>
      </c>
      <c r="L52" s="45"/>
      <c r="M52" s="61">
        <v>132</v>
      </c>
      <c r="N52" s="61">
        <v>272</v>
      </c>
      <c r="O52" s="145">
        <f>SUM(M52:N52)</f>
        <v>404</v>
      </c>
    </row>
    <row r="53" spans="1:15" ht="13">
      <c r="A53" s="56" t="str">
        <f>$F$1</f>
        <v>Cocalico</v>
      </c>
      <c r="B53" s="72">
        <v>7</v>
      </c>
      <c r="C53" s="72">
        <v>0</v>
      </c>
      <c r="D53" s="72">
        <v>0</v>
      </c>
      <c r="E53" s="72">
        <v>13</v>
      </c>
      <c r="F53" s="72"/>
      <c r="G53" s="40">
        <f>SUM(B53:F53)</f>
        <v>20</v>
      </c>
      <c r="K53" s="155" t="str">
        <f>$F$1</f>
        <v>Cocalico</v>
      </c>
      <c r="L53" s="156"/>
      <c r="M53" s="87">
        <v>272</v>
      </c>
      <c r="N53" s="87">
        <v>50</v>
      </c>
      <c r="O53" s="88">
        <f>SUM(M53:N53)</f>
        <v>322</v>
      </c>
    </row>
    <row r="54" spans="1:15" ht="12.75" customHeight="1"/>
    <row r="55" spans="1:15" ht="12.75" customHeight="1">
      <c r="A55" s="49" t="s">
        <v>38</v>
      </c>
      <c r="B55" s="19" t="s">
        <v>39</v>
      </c>
      <c r="C55" s="19" t="s">
        <v>40</v>
      </c>
      <c r="D55" s="19" t="s">
        <v>41</v>
      </c>
      <c r="E55" s="20" t="s">
        <v>42</v>
      </c>
      <c r="K55" s="36" t="s">
        <v>43</v>
      </c>
    </row>
    <row r="56" spans="1:15" ht="12.75" customHeight="1">
      <c r="A56" s="49" t="s">
        <v>44</v>
      </c>
      <c r="B56" s="72">
        <v>41</v>
      </c>
      <c r="C56" s="72">
        <v>272</v>
      </c>
      <c r="D56" s="24">
        <f>IF(B56="","",C56/B56)</f>
        <v>6.6341463414634143</v>
      </c>
      <c r="E56" s="74">
        <v>3</v>
      </c>
      <c r="K56" s="8" t="s">
        <v>45</v>
      </c>
      <c r="L56" s="149">
        <v>9</v>
      </c>
      <c r="M56" s="150"/>
      <c r="N56" s="151"/>
    </row>
    <row r="57" spans="1:15" ht="13">
      <c r="A57" s="49"/>
      <c r="K57" s="46" t="s">
        <v>46</v>
      </c>
      <c r="L57" s="149">
        <v>1</v>
      </c>
      <c r="M57" s="150"/>
      <c r="N57" s="151"/>
    </row>
    <row r="58" spans="1:15" ht="13">
      <c r="A58" s="49" t="s">
        <v>46</v>
      </c>
      <c r="B58" s="19" t="s">
        <v>48</v>
      </c>
      <c r="C58" s="19" t="s">
        <v>49</v>
      </c>
      <c r="D58" s="19" t="s">
        <v>40</v>
      </c>
      <c r="E58" s="19" t="s">
        <v>20</v>
      </c>
      <c r="F58" s="19" t="s">
        <v>50</v>
      </c>
      <c r="G58" s="19" t="s">
        <v>16</v>
      </c>
      <c r="H58" s="20" t="s">
        <v>42</v>
      </c>
      <c r="I58" s="51"/>
      <c r="K58" s="46" t="s">
        <v>47</v>
      </c>
      <c r="L58" s="149">
        <v>0</v>
      </c>
      <c r="M58" s="150"/>
      <c r="N58" s="151"/>
    </row>
    <row r="59" spans="1:15" ht="13">
      <c r="A59" s="49" t="s">
        <v>44</v>
      </c>
      <c r="B59" s="72">
        <v>3</v>
      </c>
      <c r="C59" s="72">
        <v>8</v>
      </c>
      <c r="D59" s="72">
        <v>50</v>
      </c>
      <c r="E59" s="37">
        <f>IF(C59=0,"",D59/B59)</f>
        <v>16.666666666666668</v>
      </c>
      <c r="F59" s="53">
        <f>IF(C59=0,"",B59/C59)</f>
        <v>0.375</v>
      </c>
      <c r="G59" s="72">
        <v>0</v>
      </c>
      <c r="H59" s="74">
        <v>0</v>
      </c>
      <c r="J59" s="51"/>
      <c r="K59" s="46" t="s">
        <v>34</v>
      </c>
      <c r="L59" s="152">
        <f>SUM(L56:N58)</f>
        <v>10</v>
      </c>
      <c r="M59" s="153"/>
      <c r="N59" s="154"/>
    </row>
  </sheetData>
  <mergeCells count="5">
    <mergeCell ref="L58:N58"/>
    <mergeCell ref="L59:N59"/>
    <mergeCell ref="K53:L53"/>
    <mergeCell ref="L56:N56"/>
    <mergeCell ref="L57:N57"/>
  </mergeCells>
  <pageMargins left="0.5" right="0.5" top="0.51041666666666663" bottom="0.1875" header="0.26041666666666669" footer="0.51180555555555596"/>
  <pageSetup fitToWidth="0" fitToHeight="0" orientation="portrait" r:id="rId1"/>
  <headerFooter alignWithMargins="0">
    <oddHeader>&amp;L&amp;"Times New Roman,Regular"&amp;12           &amp;"Calibri,Bold"&amp;14 2017 MANHEIM CENTRAL BARONS FOOTBALL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59"/>
  <sheetViews>
    <sheetView view="pageLayout" zoomScaleNormal="100" workbookViewId="0">
      <selection activeCell="O19" sqref="O19"/>
    </sheetView>
  </sheetViews>
  <sheetFormatPr defaultRowHeight="12.5"/>
  <cols>
    <col min="1" max="1" width="12.1796875" customWidth="1"/>
    <col min="2" max="2" width="7.179687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81640625" customWidth="1"/>
    <col min="8" max="8" width="4.81640625" customWidth="1"/>
    <col min="9" max="9" width="4.1796875" customWidth="1"/>
    <col min="10" max="10" width="1.453125" customWidth="1"/>
    <col min="11" max="11" width="10.1796875" customWidth="1"/>
    <col min="12" max="12" width="3.54296875" customWidth="1"/>
    <col min="13" max="13" width="6.81640625" customWidth="1"/>
    <col min="14" max="14" width="4.54296875" customWidth="1"/>
    <col min="15" max="15" width="4.81640625" customWidth="1"/>
    <col min="16" max="16" width="9.1796875" customWidth="1"/>
  </cols>
  <sheetData>
    <row r="1" spans="1:15" ht="13">
      <c r="A1" s="92" t="s">
        <v>0</v>
      </c>
      <c r="B1" s="92"/>
      <c r="C1" s="92"/>
      <c r="D1" s="2"/>
      <c r="E1" s="93" t="s">
        <v>53</v>
      </c>
      <c r="F1" s="92" t="s">
        <v>100</v>
      </c>
      <c r="G1" s="92"/>
      <c r="H1" s="92"/>
      <c r="I1" s="2"/>
      <c r="J1" s="2"/>
      <c r="K1" s="94"/>
      <c r="L1" s="55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pans="1:15" ht="13">
      <c r="A3" s="8"/>
      <c r="B3" s="9" t="s">
        <v>3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1"/>
      <c r="I3" s="12"/>
      <c r="J3" s="13"/>
      <c r="K3" s="14" t="s">
        <v>8</v>
      </c>
    </row>
    <row r="4" spans="1:15" ht="13">
      <c r="A4" s="121" t="s">
        <v>9</v>
      </c>
      <c r="B4" s="121" t="s">
        <v>10</v>
      </c>
      <c r="C4" s="121" t="s">
        <v>11</v>
      </c>
      <c r="D4" s="122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3" t="s">
        <v>17</v>
      </c>
      <c r="J4" s="18"/>
      <c r="K4" s="19" t="s">
        <v>9</v>
      </c>
      <c r="L4" s="19" t="s">
        <v>18</v>
      </c>
      <c r="M4" s="19" t="s">
        <v>19</v>
      </c>
      <c r="N4" s="19" t="s">
        <v>20</v>
      </c>
      <c r="O4" s="20" t="s">
        <v>21</v>
      </c>
    </row>
    <row r="5" spans="1:15">
      <c r="A5" s="120" t="str">
        <f>IF(YTD!A5="","",YTD!A5)</f>
        <v>Jake Novak</v>
      </c>
      <c r="B5" s="59">
        <v>3</v>
      </c>
      <c r="C5" s="59">
        <v>2</v>
      </c>
      <c r="D5" s="59">
        <f>IF(SUM(B5:C5)=0,"",(B5*2)+C5)</f>
        <v>8</v>
      </c>
      <c r="E5" s="124"/>
      <c r="F5" s="125"/>
      <c r="G5" s="125"/>
      <c r="H5" s="125"/>
      <c r="I5" s="125"/>
      <c r="K5" s="21" t="str">
        <f>IF(YTD!K5="","",YTD!K5)</f>
        <v>Ben Wagner</v>
      </c>
      <c r="L5" s="61"/>
      <c r="M5" s="61"/>
      <c r="N5" s="86" t="str">
        <f t="shared" ref="N5:N18" si="0">IF(L5=0,"",M5/L5)</f>
        <v/>
      </c>
      <c r="O5" s="144"/>
    </row>
    <row r="6" spans="1:15">
      <c r="A6" s="120" t="str">
        <f>IF(YTD!A6="","",YTD!A6)</f>
        <v>Will Rivers</v>
      </c>
      <c r="B6" s="59">
        <v>2</v>
      </c>
      <c r="C6" s="59">
        <v>2</v>
      </c>
      <c r="D6" s="59">
        <f t="shared" ref="D6:D46" si="1">IF(SUM(B6:C6)=0,"",(B6*2)+C6)</f>
        <v>6</v>
      </c>
      <c r="E6" s="124"/>
      <c r="F6" s="125"/>
      <c r="G6" s="125"/>
      <c r="H6" s="125"/>
      <c r="I6" s="125"/>
      <c r="K6" s="21" t="str">
        <f>IF(YTD!K6="","",YTD!K6)</f>
        <v>Tyler Flick</v>
      </c>
      <c r="L6" s="61"/>
      <c r="M6" s="61"/>
      <c r="N6" s="86" t="str">
        <f t="shared" si="0"/>
        <v/>
      </c>
      <c r="O6" s="144"/>
    </row>
    <row r="7" spans="1:15">
      <c r="A7" s="120" t="str">
        <f>IF(YTD!A7="","",YTD!A7)</f>
        <v xml:space="preserve">Tyler Simon </v>
      </c>
      <c r="B7" s="59">
        <v>4</v>
      </c>
      <c r="C7" s="59">
        <v>9</v>
      </c>
      <c r="D7" s="59">
        <f t="shared" si="1"/>
        <v>17</v>
      </c>
      <c r="E7" s="124">
        <v>0.5</v>
      </c>
      <c r="F7" s="125"/>
      <c r="G7" s="125"/>
      <c r="H7" s="125"/>
      <c r="I7" s="125"/>
      <c r="K7" s="21" t="str">
        <f>IF(YTD!K7="","",YTD!K7)</f>
        <v>Evan Hosler</v>
      </c>
      <c r="L7" s="61"/>
      <c r="M7" s="61"/>
      <c r="N7" s="86" t="str">
        <f t="shared" si="0"/>
        <v/>
      </c>
      <c r="O7" s="144"/>
    </row>
    <row r="8" spans="1:15">
      <c r="A8" s="120" t="str">
        <f>IF(YTD!A8="","",YTD!A8)</f>
        <v>Colin Erb</v>
      </c>
      <c r="B8" s="59"/>
      <c r="C8" s="59">
        <v>2</v>
      </c>
      <c r="D8" s="59">
        <f t="shared" si="1"/>
        <v>2</v>
      </c>
      <c r="E8" s="124">
        <v>0.5</v>
      </c>
      <c r="F8" s="125"/>
      <c r="G8" s="125"/>
      <c r="H8" s="125"/>
      <c r="I8" s="125"/>
      <c r="K8" s="21" t="str">
        <f>IF(YTD!K8="","",YTD!K8)</f>
        <v>Jake Novak</v>
      </c>
      <c r="L8" s="61"/>
      <c r="M8" s="61"/>
      <c r="N8" s="86" t="str">
        <f t="shared" si="0"/>
        <v/>
      </c>
      <c r="O8" s="144"/>
    </row>
    <row r="9" spans="1:15">
      <c r="A9" s="120" t="str">
        <f>IF(YTD!A9="","",YTD!A9)</f>
        <v>Tyler Flick</v>
      </c>
      <c r="B9" s="59"/>
      <c r="C9" s="59"/>
      <c r="D9" s="59" t="str">
        <f t="shared" si="1"/>
        <v/>
      </c>
      <c r="E9" s="124"/>
      <c r="F9" s="125"/>
      <c r="G9" s="125"/>
      <c r="H9" s="125"/>
      <c r="I9" s="125"/>
      <c r="K9" s="21" t="str">
        <f>IF(YTD!K9="","",YTD!K9)</f>
        <v>Colby Wagner</v>
      </c>
      <c r="L9" s="61"/>
      <c r="M9" s="61"/>
      <c r="N9" s="86" t="str">
        <f t="shared" si="0"/>
        <v/>
      </c>
      <c r="O9" s="144"/>
    </row>
    <row r="10" spans="1:15">
      <c r="A10" s="120" t="str">
        <f>IF(YTD!A10="","",YTD!A10)</f>
        <v>Joe Kolk</v>
      </c>
      <c r="B10" s="59">
        <v>3</v>
      </c>
      <c r="C10" s="59">
        <v>4</v>
      </c>
      <c r="D10" s="59">
        <f t="shared" si="1"/>
        <v>10</v>
      </c>
      <c r="E10" s="124"/>
      <c r="F10" s="125"/>
      <c r="G10" s="125"/>
      <c r="H10" s="125"/>
      <c r="I10" s="125"/>
      <c r="K10" s="21" t="str">
        <f>IF(YTD!K10="","",YTD!K10)</f>
        <v>Will Rivers</v>
      </c>
      <c r="L10" s="61"/>
      <c r="M10" s="61"/>
      <c r="N10" s="86" t="str">
        <f t="shared" si="0"/>
        <v/>
      </c>
      <c r="O10" s="144"/>
    </row>
    <row r="11" spans="1:15">
      <c r="A11" s="120" t="str">
        <f>IF(YTD!A11="","",YTD!A11)</f>
        <v>Landan Moyer</v>
      </c>
      <c r="B11" s="59">
        <v>3</v>
      </c>
      <c r="C11" s="59">
        <v>5</v>
      </c>
      <c r="D11" s="59">
        <f t="shared" si="1"/>
        <v>11</v>
      </c>
      <c r="E11" s="124">
        <v>1</v>
      </c>
      <c r="F11" s="125">
        <v>1</v>
      </c>
      <c r="G11" s="125"/>
      <c r="H11" s="125"/>
      <c r="I11" s="125"/>
      <c r="K11" s="21" t="str">
        <f>IF(YTD!K11="","",YTD!K11)</f>
        <v>Isaac Perron</v>
      </c>
      <c r="L11" s="61"/>
      <c r="M11" s="61"/>
      <c r="N11" s="86" t="str">
        <f t="shared" si="0"/>
        <v/>
      </c>
      <c r="O11" s="144"/>
    </row>
    <row r="12" spans="1:15">
      <c r="A12" s="120" t="str">
        <f>IF(YTD!A12="","",YTD!A12)</f>
        <v>Tyler Dougherty</v>
      </c>
      <c r="B12" s="59">
        <v>1</v>
      </c>
      <c r="C12" s="59">
        <v>2</v>
      </c>
      <c r="D12" s="59">
        <f t="shared" si="1"/>
        <v>4</v>
      </c>
      <c r="E12" s="124"/>
      <c r="F12" s="125"/>
      <c r="G12" s="125"/>
      <c r="H12" s="125"/>
      <c r="I12" s="125"/>
      <c r="K12" s="21" t="str">
        <f>IF(YTD!K12="","",YTD!K12)</f>
        <v>Tyler Simon</v>
      </c>
      <c r="L12" s="61"/>
      <c r="M12" s="61"/>
      <c r="N12" s="86" t="str">
        <f t="shared" si="0"/>
        <v/>
      </c>
      <c r="O12" s="144"/>
    </row>
    <row r="13" spans="1:15">
      <c r="A13" s="120" t="str">
        <f>IF(YTD!A13="","",YTD!A13)</f>
        <v>Giovanni Lester</v>
      </c>
      <c r="B13" s="59"/>
      <c r="C13" s="59"/>
      <c r="D13" s="59" t="str">
        <f t="shared" si="1"/>
        <v/>
      </c>
      <c r="E13" s="124"/>
      <c r="F13" s="125"/>
      <c r="G13" s="125"/>
      <c r="H13" s="125"/>
      <c r="I13" s="125"/>
      <c r="K13" s="21" t="str">
        <f>IF(YTD!K13="","",YTD!K13)</f>
        <v/>
      </c>
      <c r="L13" s="61"/>
      <c r="M13" s="61"/>
      <c r="N13" s="86" t="str">
        <f t="shared" si="0"/>
        <v/>
      </c>
      <c r="O13" s="144"/>
    </row>
    <row r="14" spans="1:15">
      <c r="A14" s="120" t="str">
        <f>IF(YTD!A14="","",YTD!A14)</f>
        <v>Garret Fittery</v>
      </c>
      <c r="B14" s="59">
        <v>3</v>
      </c>
      <c r="C14" s="59">
        <v>2</v>
      </c>
      <c r="D14" s="59">
        <f t="shared" si="1"/>
        <v>8</v>
      </c>
      <c r="E14" s="124"/>
      <c r="F14" s="125">
        <v>1</v>
      </c>
      <c r="G14" s="125"/>
      <c r="H14" s="125"/>
      <c r="I14" s="125"/>
      <c r="K14" s="21" t="str">
        <f>IF(YTD!K14="","",YTD!K14)</f>
        <v/>
      </c>
      <c r="L14" s="61"/>
      <c r="M14" s="61"/>
      <c r="N14" s="86" t="str">
        <f t="shared" si="0"/>
        <v/>
      </c>
      <c r="O14" s="144"/>
    </row>
    <row r="15" spans="1:15">
      <c r="A15" s="120" t="str">
        <f>IF(YTD!A15="","",YTD!A15)</f>
        <v>Evan Hosler</v>
      </c>
      <c r="B15" s="59">
        <v>5</v>
      </c>
      <c r="C15" s="59">
        <v>2</v>
      </c>
      <c r="D15" s="59">
        <f t="shared" si="1"/>
        <v>12</v>
      </c>
      <c r="E15" s="124"/>
      <c r="F15" s="125"/>
      <c r="G15" s="125"/>
      <c r="H15" s="125"/>
      <c r="I15" s="125"/>
      <c r="K15" s="21" t="str">
        <f>IF(YTD!K15="","",YTD!K15)</f>
        <v/>
      </c>
      <c r="L15" s="61"/>
      <c r="M15" s="61"/>
      <c r="N15" s="86" t="str">
        <f t="shared" si="0"/>
        <v/>
      </c>
      <c r="O15" s="144"/>
    </row>
    <row r="16" spans="1:15">
      <c r="A16" s="120" t="str">
        <f>IF(YTD!A16="","",YTD!A16)</f>
        <v>Colby Waqner</v>
      </c>
      <c r="B16" s="59"/>
      <c r="C16" s="59"/>
      <c r="D16" s="59" t="str">
        <f t="shared" si="1"/>
        <v/>
      </c>
      <c r="E16" s="124"/>
      <c r="F16" s="125"/>
      <c r="G16" s="125"/>
      <c r="H16" s="125"/>
      <c r="I16" s="125"/>
      <c r="K16" s="21" t="str">
        <f>IF(YTD!K16="","",YTD!K16)</f>
        <v/>
      </c>
      <c r="L16" s="61"/>
      <c r="M16" s="61"/>
      <c r="N16" s="86" t="str">
        <f t="shared" si="0"/>
        <v/>
      </c>
      <c r="O16" s="144"/>
    </row>
    <row r="17" spans="1:15">
      <c r="A17" s="120" t="str">
        <f>IF(YTD!A17="","",YTD!A17)</f>
        <v>Isaac Perron</v>
      </c>
      <c r="B17" s="59">
        <v>2</v>
      </c>
      <c r="C17" s="59">
        <v>3</v>
      </c>
      <c r="D17" s="59">
        <f t="shared" si="1"/>
        <v>7</v>
      </c>
      <c r="E17" s="124"/>
      <c r="F17" s="125"/>
      <c r="G17" s="125"/>
      <c r="H17" s="125"/>
      <c r="I17" s="125"/>
      <c r="K17" s="21" t="str">
        <f>IF(YTD!K17="","",YTD!K17)</f>
        <v/>
      </c>
      <c r="L17" s="61"/>
      <c r="M17" s="61"/>
      <c r="N17" s="86" t="str">
        <f t="shared" si="0"/>
        <v/>
      </c>
      <c r="O17" s="144"/>
    </row>
    <row r="18" spans="1:15">
      <c r="A18" s="120" t="str">
        <f>IF(YTD!A18="","",YTD!A18)</f>
        <v>Nick Griest</v>
      </c>
      <c r="B18" s="59">
        <v>1</v>
      </c>
      <c r="C18" s="59">
        <v>2</v>
      </c>
      <c r="D18" s="59">
        <f t="shared" si="1"/>
        <v>4</v>
      </c>
      <c r="E18" s="124"/>
      <c r="F18" s="125"/>
      <c r="G18" s="125"/>
      <c r="H18" s="125"/>
      <c r="I18" s="125"/>
      <c r="K18" s="21" t="str">
        <f>IF(YTD!K18="","",YTD!K18)</f>
        <v/>
      </c>
      <c r="L18" s="61"/>
      <c r="M18" s="61"/>
      <c r="N18" s="86" t="str">
        <f t="shared" si="0"/>
        <v/>
      </c>
      <c r="O18" s="144"/>
    </row>
    <row r="19" spans="1:15" ht="13">
      <c r="A19" s="120" t="str">
        <f>IF(YTD!A19="","",YTD!A19)</f>
        <v>Preston Martin</v>
      </c>
      <c r="B19" s="59">
        <v>1</v>
      </c>
      <c r="C19" s="59"/>
      <c r="D19" s="59">
        <f t="shared" si="1"/>
        <v>2</v>
      </c>
      <c r="E19" s="124"/>
      <c r="F19" s="125"/>
      <c r="G19" s="125"/>
      <c r="H19" s="125"/>
      <c r="I19" s="125"/>
      <c r="K19" s="38" t="s">
        <v>22</v>
      </c>
      <c r="L19" s="39">
        <v>0</v>
      </c>
      <c r="M19" s="39">
        <v>0</v>
      </c>
      <c r="N19" s="147">
        <f>IFERROR(IF(L19="","",M19/L19),0)</f>
        <v>0</v>
      </c>
      <c r="O19" s="40">
        <v>0</v>
      </c>
    </row>
    <row r="20" spans="1:15" ht="13">
      <c r="A20" s="120" t="str">
        <f>IF(YTD!A20="","",YTD!A20)</f>
        <v>Dalton Gainer</v>
      </c>
      <c r="B20" s="59"/>
      <c r="C20" s="59"/>
      <c r="D20" s="59" t="str">
        <f t="shared" si="1"/>
        <v/>
      </c>
      <c r="E20" s="124"/>
      <c r="F20" s="125"/>
      <c r="G20" s="125"/>
      <c r="H20" s="125"/>
      <c r="I20" s="125"/>
      <c r="K20" s="56" t="str">
        <f>$F$1</f>
        <v>Governor Mifflin</v>
      </c>
      <c r="L20" s="71">
        <v>1</v>
      </c>
      <c r="M20" s="70">
        <v>0</v>
      </c>
      <c r="N20" s="86">
        <f>IF(L20=0,"",M20/L20)</f>
        <v>0</v>
      </c>
      <c r="O20" s="70">
        <v>0</v>
      </c>
    </row>
    <row r="21" spans="1:15">
      <c r="A21" s="120" t="str">
        <f>IF(YTD!A21="","",YTD!A21)</f>
        <v>Cayden Warner</v>
      </c>
      <c r="B21" s="59"/>
      <c r="C21" s="59"/>
      <c r="D21" s="59" t="str">
        <f t="shared" si="1"/>
        <v/>
      </c>
      <c r="E21" s="124"/>
      <c r="F21" s="125"/>
      <c r="G21" s="125"/>
      <c r="H21" s="125"/>
      <c r="I21" s="125"/>
    </row>
    <row r="22" spans="1:15">
      <c r="A22" s="120" t="str">
        <f>IF(YTD!A22="","",YTD!A22)</f>
        <v>Ben Wagner</v>
      </c>
      <c r="B22" s="59"/>
      <c r="C22" s="59"/>
      <c r="D22" s="59" t="str">
        <f t="shared" si="1"/>
        <v/>
      </c>
      <c r="E22" s="124"/>
      <c r="F22" s="125"/>
      <c r="G22" s="125"/>
      <c r="H22" s="125"/>
      <c r="I22" s="125"/>
    </row>
    <row r="23" spans="1:15">
      <c r="A23" s="120" t="str">
        <f>IF(YTD!A23="","",YTD!A23)</f>
        <v>Troy Kolk</v>
      </c>
      <c r="B23" s="59"/>
      <c r="C23" s="59">
        <v>1</v>
      </c>
      <c r="D23" s="59">
        <f t="shared" si="1"/>
        <v>1</v>
      </c>
      <c r="E23" s="124"/>
      <c r="F23" s="125"/>
      <c r="G23" s="125"/>
      <c r="H23" s="125"/>
      <c r="I23" s="125"/>
    </row>
    <row r="24" spans="1:15" ht="13">
      <c r="A24" s="120" t="str">
        <f>IF(YTD!A24="","",YTD!A24)</f>
        <v>Tyler Hartl</v>
      </c>
      <c r="B24" s="59"/>
      <c r="C24" s="59"/>
      <c r="D24" s="59" t="str">
        <f t="shared" si="1"/>
        <v/>
      </c>
      <c r="E24" s="124"/>
      <c r="F24" s="125"/>
      <c r="G24" s="125"/>
      <c r="H24" s="125"/>
      <c r="I24" s="125"/>
      <c r="K24" s="36" t="s">
        <v>24</v>
      </c>
    </row>
    <row r="25" spans="1:15" ht="13">
      <c r="A25" s="120" t="str">
        <f>IF(YTD!A25="","",YTD!A25)</f>
        <v>Jake Harbach</v>
      </c>
      <c r="B25" s="59"/>
      <c r="C25" s="59"/>
      <c r="D25" s="59" t="str">
        <f t="shared" si="1"/>
        <v/>
      </c>
      <c r="E25" s="124"/>
      <c r="F25" s="125"/>
      <c r="G25" s="125"/>
      <c r="H25" s="125"/>
      <c r="I25" s="125"/>
      <c r="K25" s="19" t="s">
        <v>9</v>
      </c>
      <c r="L25" s="19" t="s">
        <v>18</v>
      </c>
      <c r="M25" s="19" t="s">
        <v>25</v>
      </c>
      <c r="N25" s="19" t="s">
        <v>20</v>
      </c>
      <c r="O25" s="20" t="s">
        <v>26</v>
      </c>
    </row>
    <row r="26" spans="1:15">
      <c r="A26" s="120" t="str">
        <f>IF(YTD!A26="","",YTD!A26)</f>
        <v>Brooklyn Bicksler</v>
      </c>
      <c r="B26" s="59"/>
      <c r="C26" s="59"/>
      <c r="D26" s="59" t="str">
        <f t="shared" si="1"/>
        <v/>
      </c>
      <c r="E26" s="124"/>
      <c r="F26" s="125"/>
      <c r="G26" s="125"/>
      <c r="H26" s="125"/>
      <c r="I26" s="125"/>
      <c r="K26" s="21" t="str">
        <f>IF(YTD!K26="","",YTD!K26)</f>
        <v>Tyler Simon</v>
      </c>
      <c r="L26" s="72">
        <v>6</v>
      </c>
      <c r="M26" s="72">
        <v>310</v>
      </c>
      <c r="N26" s="24">
        <f t="shared" ref="N26:N32" si="2">IF(L26=0,"",M26/L26)</f>
        <v>51.666666666666664</v>
      </c>
      <c r="O26" s="74">
        <v>3</v>
      </c>
    </row>
    <row r="27" spans="1:15">
      <c r="A27" s="120" t="str">
        <f>IF(YTD!A27="","",YTD!A27)</f>
        <v>Chris Shaw</v>
      </c>
      <c r="B27" s="59"/>
      <c r="C27" s="59"/>
      <c r="D27" s="59" t="str">
        <f t="shared" si="1"/>
        <v/>
      </c>
      <c r="E27" s="124"/>
      <c r="F27" s="125"/>
      <c r="G27" s="125"/>
      <c r="H27" s="125"/>
      <c r="I27" s="125"/>
      <c r="K27" s="21" t="str">
        <f>IF(YTD!K27="","",YTD!K27)</f>
        <v>Niko Gavala</v>
      </c>
      <c r="L27" s="61"/>
      <c r="M27" s="61"/>
      <c r="N27" s="24" t="str">
        <f t="shared" si="2"/>
        <v/>
      </c>
      <c r="O27" s="144"/>
    </row>
    <row r="28" spans="1:15">
      <c r="A28" s="120" t="str">
        <f>IF(YTD!A28="","",YTD!A28)</f>
        <v>Tyler Hartl</v>
      </c>
      <c r="B28" s="59"/>
      <c r="C28" s="59"/>
      <c r="D28" s="59" t="str">
        <f t="shared" si="1"/>
        <v/>
      </c>
      <c r="E28" s="124"/>
      <c r="F28" s="125"/>
      <c r="G28" s="125"/>
      <c r="H28" s="125"/>
      <c r="I28" s="125"/>
      <c r="K28" s="21" t="str">
        <f>IF(YTD!K28="","",YTD!K28)</f>
        <v/>
      </c>
      <c r="L28" s="61"/>
      <c r="M28" s="61"/>
      <c r="N28" s="24" t="str">
        <f t="shared" si="2"/>
        <v/>
      </c>
      <c r="O28" s="144"/>
    </row>
    <row r="29" spans="1:15">
      <c r="A29" s="120" t="str">
        <f>IF(YTD!A29="","",YTD!A29)</f>
        <v>Maliki Rivera</v>
      </c>
      <c r="B29" s="59"/>
      <c r="C29" s="59"/>
      <c r="D29" s="59" t="str">
        <f t="shared" si="1"/>
        <v/>
      </c>
      <c r="E29" s="124"/>
      <c r="F29" s="125"/>
      <c r="G29" s="125"/>
      <c r="H29" s="125"/>
      <c r="I29" s="125"/>
      <c r="K29" s="21" t="str">
        <f>IF(YTD!K29="","",YTD!K29)</f>
        <v/>
      </c>
      <c r="L29" s="61"/>
      <c r="M29" s="61"/>
      <c r="N29" s="24" t="str">
        <f t="shared" si="2"/>
        <v/>
      </c>
      <c r="O29" s="144"/>
    </row>
    <row r="30" spans="1:15">
      <c r="A30" s="120" t="str">
        <f>IF(YTD!A30="","",YTD!A30)</f>
        <v>Cole Lastinger</v>
      </c>
      <c r="B30" s="59"/>
      <c r="C30" s="59"/>
      <c r="D30" s="59" t="str">
        <f t="shared" si="1"/>
        <v/>
      </c>
      <c r="E30" s="124"/>
      <c r="F30" s="125"/>
      <c r="G30" s="125"/>
      <c r="H30" s="125"/>
      <c r="I30" s="125"/>
      <c r="K30" s="21" t="str">
        <f>IF(YTD!K30="","",YTD!K30)</f>
        <v/>
      </c>
      <c r="L30" s="61"/>
      <c r="M30" s="61"/>
      <c r="N30" s="24" t="str">
        <f t="shared" si="2"/>
        <v/>
      </c>
      <c r="O30" s="144"/>
    </row>
    <row r="31" spans="1:15" ht="13">
      <c r="A31" s="120" t="str">
        <f>IF(YTD!A31="","",YTD!A31)</f>
        <v>Dominic Pietsch</v>
      </c>
      <c r="B31" s="59"/>
      <c r="C31" s="59"/>
      <c r="D31" s="59" t="str">
        <f t="shared" si="1"/>
        <v/>
      </c>
      <c r="E31" s="124"/>
      <c r="F31" s="125"/>
      <c r="G31" s="125"/>
      <c r="H31" s="125"/>
      <c r="I31" s="125"/>
      <c r="K31" s="38" t="s">
        <v>22</v>
      </c>
      <c r="L31" s="39">
        <f>IF(SUM(L26:L30)=0,"",SUM(L26:L30))</f>
        <v>6</v>
      </c>
      <c r="M31" s="39">
        <f>IF(SUM(M26:M30)=0,"",SUM(M26:M30))</f>
        <v>310</v>
      </c>
      <c r="N31" s="31">
        <f>IF(L31="","",M31/L31)</f>
        <v>51.666666666666664</v>
      </c>
      <c r="O31" s="39">
        <f>IF(SUM(O26:O30)=0,"",SUM(O26:O30))</f>
        <v>3</v>
      </c>
    </row>
    <row r="32" spans="1:15" ht="13">
      <c r="A32" s="120" t="str">
        <f>IF(YTD!A32="","",YTD!A32)</f>
        <v>Chris Pagano</v>
      </c>
      <c r="B32" s="59"/>
      <c r="C32" s="59"/>
      <c r="D32" s="59" t="str">
        <f t="shared" si="1"/>
        <v/>
      </c>
      <c r="E32" s="124"/>
      <c r="F32" s="125"/>
      <c r="G32" s="125"/>
      <c r="H32" s="125"/>
      <c r="I32" s="125"/>
      <c r="K32" s="56" t="str">
        <f>$F$1</f>
        <v>Governor Mifflin</v>
      </c>
      <c r="L32" s="73">
        <v>5</v>
      </c>
      <c r="M32" s="70">
        <v>165</v>
      </c>
      <c r="N32" s="31">
        <f t="shared" si="2"/>
        <v>33</v>
      </c>
      <c r="O32" s="70">
        <v>0</v>
      </c>
    </row>
    <row r="33" spans="1:15">
      <c r="A33" s="120" t="str">
        <f>IF(YTD!A33="","",YTD!A33)</f>
        <v>Jake Martin</v>
      </c>
      <c r="B33" s="59"/>
      <c r="C33" s="59"/>
      <c r="D33" s="59" t="str">
        <f t="shared" si="1"/>
        <v/>
      </c>
      <c r="E33" s="124"/>
      <c r="F33" s="125"/>
      <c r="G33" s="125"/>
      <c r="H33" s="125"/>
      <c r="I33" s="125"/>
      <c r="L33" t="s">
        <v>27</v>
      </c>
    </row>
    <row r="34" spans="1:15">
      <c r="A34" s="120" t="str">
        <f>IF(YTD!A34="","",YTD!A34)</f>
        <v>Mason Morales</v>
      </c>
      <c r="B34" s="59"/>
      <c r="C34" s="59"/>
      <c r="D34" s="59" t="str">
        <f t="shared" si="1"/>
        <v/>
      </c>
      <c r="E34" s="124"/>
      <c r="F34" s="125"/>
      <c r="G34" s="125"/>
      <c r="H34" s="125"/>
      <c r="I34" s="125"/>
    </row>
    <row r="35" spans="1:15" ht="13">
      <c r="A35" s="120" t="str">
        <f>IF(YTD!A35="","",YTD!A35)</f>
        <v>Vinny Lester</v>
      </c>
      <c r="B35" s="59"/>
      <c r="C35" s="59"/>
      <c r="D35" s="59" t="str">
        <f t="shared" si="1"/>
        <v/>
      </c>
      <c r="E35" s="124"/>
      <c r="F35" s="125"/>
      <c r="G35" s="125"/>
      <c r="H35" s="125"/>
      <c r="I35" s="125"/>
      <c r="K35" s="36" t="s">
        <v>28</v>
      </c>
    </row>
    <row r="36" spans="1:15" ht="13">
      <c r="A36" s="120" t="str">
        <f>IF(YTD!A36="","",YTD!A36)</f>
        <v/>
      </c>
      <c r="B36" s="59"/>
      <c r="C36" s="59"/>
      <c r="D36" s="59" t="str">
        <f t="shared" si="1"/>
        <v/>
      </c>
      <c r="E36" s="124"/>
      <c r="F36" s="125"/>
      <c r="G36" s="125"/>
      <c r="H36" s="125"/>
      <c r="I36" s="125"/>
      <c r="K36" s="19" t="s">
        <v>9</v>
      </c>
      <c r="L36" s="19" t="s">
        <v>18</v>
      </c>
      <c r="M36" s="19" t="s">
        <v>25</v>
      </c>
      <c r="N36" s="19" t="s">
        <v>20</v>
      </c>
      <c r="O36" s="20" t="s">
        <v>29</v>
      </c>
    </row>
    <row r="37" spans="1:15">
      <c r="A37" s="120" t="str">
        <f>IF(YTD!A37="","",YTD!A37)</f>
        <v/>
      </c>
      <c r="B37" s="59"/>
      <c r="C37" s="59"/>
      <c r="D37" s="59" t="str">
        <f t="shared" si="1"/>
        <v/>
      </c>
      <c r="E37" s="124"/>
      <c r="F37" s="125"/>
      <c r="G37" s="125"/>
      <c r="H37" s="125"/>
      <c r="I37" s="125"/>
      <c r="K37" s="21" t="str">
        <f>IF(YTD!K37="","",YTD!K37)</f>
        <v>Jake Novak</v>
      </c>
      <c r="L37" s="61">
        <v>2</v>
      </c>
      <c r="M37" s="75">
        <v>32</v>
      </c>
      <c r="N37" s="24">
        <f>IF(L37=0,"",M37/L37)</f>
        <v>16</v>
      </c>
      <c r="O37" s="144">
        <v>0</v>
      </c>
    </row>
    <row r="38" spans="1:15">
      <c r="A38" s="120" t="str">
        <f>IF(YTD!A38="","",YTD!A38)</f>
        <v/>
      </c>
      <c r="B38" s="59"/>
      <c r="C38" s="59"/>
      <c r="D38" s="59" t="str">
        <f t="shared" si="1"/>
        <v/>
      </c>
      <c r="E38" s="124"/>
      <c r="F38" s="125"/>
      <c r="G38" s="125"/>
      <c r="H38" s="125"/>
      <c r="I38" s="125"/>
      <c r="K38" s="21" t="str">
        <f>IF(YTD!K38="","",YTD!K38)</f>
        <v/>
      </c>
      <c r="L38" s="61"/>
      <c r="M38" s="75"/>
      <c r="N38" s="24" t="str">
        <f>IF(L38=0,"",M38/L38)</f>
        <v/>
      </c>
      <c r="O38" s="144"/>
    </row>
    <row r="39" spans="1:15">
      <c r="A39" s="120" t="str">
        <f>IF(YTD!A39="","",YTD!A39)</f>
        <v/>
      </c>
      <c r="B39" s="59"/>
      <c r="C39" s="59"/>
      <c r="D39" s="59" t="str">
        <f t="shared" si="1"/>
        <v/>
      </c>
      <c r="E39" s="124"/>
      <c r="F39" s="125"/>
      <c r="G39" s="125"/>
      <c r="H39" s="125"/>
      <c r="I39" s="125"/>
      <c r="K39" s="21" t="str">
        <f>IF(YTD!K39="","",YTD!K39)</f>
        <v/>
      </c>
      <c r="L39" s="61"/>
      <c r="M39" s="75"/>
      <c r="N39" s="24" t="str">
        <f>IF(L39=0,"",M39/L39)</f>
        <v/>
      </c>
      <c r="O39" s="144"/>
    </row>
    <row r="40" spans="1:15" ht="13">
      <c r="A40" s="120" t="str">
        <f>IF(YTD!A40="","",YTD!A40)</f>
        <v/>
      </c>
      <c r="B40" s="59"/>
      <c r="C40" s="59"/>
      <c r="D40" s="59" t="str">
        <f t="shared" si="1"/>
        <v/>
      </c>
      <c r="E40" s="124"/>
      <c r="F40" s="125"/>
      <c r="G40" s="125"/>
      <c r="H40" s="125"/>
      <c r="I40" s="125"/>
      <c r="K40" s="38" t="s">
        <v>22</v>
      </c>
      <c r="L40" s="39">
        <f>IF(SUM(L37:L39)=0,"",SUM(L37:L39))</f>
        <v>2</v>
      </c>
      <c r="M40" s="39">
        <f>IF(SUM(M37:M39)=0,"",SUM(M37:M39))</f>
        <v>32</v>
      </c>
      <c r="N40" s="31">
        <f>IF(L40="","",M40/L40)</f>
        <v>16</v>
      </c>
      <c r="O40" s="39" t="str">
        <f>IF(SUM(O37:O39)=0,"",SUM(O37:O39))</f>
        <v/>
      </c>
    </row>
    <row r="41" spans="1:15" ht="13">
      <c r="A41" s="120" t="str">
        <f>IF(YTD!A41="","",YTD!A41)</f>
        <v/>
      </c>
      <c r="B41" s="59"/>
      <c r="C41" s="59"/>
      <c r="D41" s="59" t="str">
        <f t="shared" si="1"/>
        <v/>
      </c>
      <c r="E41" s="124"/>
      <c r="F41" s="125"/>
      <c r="G41" s="125"/>
      <c r="H41" s="125"/>
      <c r="I41" s="125"/>
      <c r="K41" s="56" t="str">
        <f>$F$1</f>
        <v>Governor Mifflin</v>
      </c>
      <c r="L41" s="73">
        <v>3</v>
      </c>
      <c r="M41" s="73">
        <v>83</v>
      </c>
      <c r="N41" s="31">
        <f>IF(L41=0,"",M41/L41)</f>
        <v>27.666666666666668</v>
      </c>
      <c r="O41" s="70">
        <v>0</v>
      </c>
    </row>
    <row r="42" spans="1:15">
      <c r="A42" s="120" t="str">
        <f>IF(YTD!A42="","",YTD!A42)</f>
        <v/>
      </c>
      <c r="B42" s="59"/>
      <c r="C42" s="59"/>
      <c r="D42" s="59" t="str">
        <f t="shared" si="1"/>
        <v/>
      </c>
      <c r="E42" s="124"/>
      <c r="F42" s="125"/>
      <c r="G42" s="125"/>
      <c r="H42" s="125"/>
      <c r="I42" s="125"/>
    </row>
    <row r="43" spans="1:15">
      <c r="A43" s="120" t="str">
        <f>IF(YTD!A43="","",YTD!A43)</f>
        <v/>
      </c>
      <c r="B43" s="59"/>
      <c r="C43" s="59"/>
      <c r="D43" s="59" t="str">
        <f t="shared" si="1"/>
        <v/>
      </c>
      <c r="E43" s="124"/>
      <c r="F43" s="125"/>
      <c r="G43" s="125"/>
      <c r="H43" s="125"/>
      <c r="I43" s="125"/>
    </row>
    <row r="44" spans="1:15">
      <c r="A44" s="120" t="str">
        <f>IF(YTD!A44="","",YTD!A44)</f>
        <v/>
      </c>
      <c r="B44" s="59"/>
      <c r="C44" s="59"/>
      <c r="D44" s="59" t="str">
        <f t="shared" si="1"/>
        <v/>
      </c>
      <c r="E44" s="124"/>
      <c r="F44" s="125"/>
      <c r="G44" s="125"/>
      <c r="H44" s="125"/>
      <c r="I44" s="125"/>
    </row>
    <row r="45" spans="1:15">
      <c r="A45" s="120" t="str">
        <f>IF(YTD!A45="","",YTD!A45)</f>
        <v/>
      </c>
      <c r="B45" s="59"/>
      <c r="C45" s="59"/>
      <c r="D45" s="59" t="str">
        <f t="shared" si="1"/>
        <v/>
      </c>
      <c r="E45" s="124"/>
      <c r="F45" s="125"/>
      <c r="G45" s="125"/>
      <c r="H45" s="125"/>
      <c r="I45" s="125"/>
    </row>
    <row r="46" spans="1:15">
      <c r="A46" s="120" t="str">
        <f>IF(YTD!A46="","",YTD!A46)</f>
        <v/>
      </c>
      <c r="B46" s="59"/>
      <c r="C46" s="59"/>
      <c r="D46" s="59" t="str">
        <f t="shared" si="1"/>
        <v/>
      </c>
      <c r="E46" s="124"/>
      <c r="F46" s="125"/>
      <c r="G46" s="125"/>
      <c r="H46" s="125"/>
      <c r="I46" s="125"/>
    </row>
    <row r="47" spans="1:15" ht="13">
      <c r="A47" s="126" t="s">
        <v>30</v>
      </c>
      <c r="B47" s="126">
        <f>SUM(B5:B46)</f>
        <v>28</v>
      </c>
      <c r="C47" s="126">
        <f t="shared" ref="C47:I47" si="3">SUM(C5:C46)</f>
        <v>36</v>
      </c>
      <c r="D47" s="126">
        <f t="shared" si="3"/>
        <v>92</v>
      </c>
      <c r="E47" s="148">
        <f t="shared" si="3"/>
        <v>2</v>
      </c>
      <c r="F47" s="126">
        <f t="shared" si="3"/>
        <v>2</v>
      </c>
      <c r="G47" s="126">
        <f t="shared" si="3"/>
        <v>0</v>
      </c>
      <c r="H47" s="126">
        <f t="shared" si="3"/>
        <v>0</v>
      </c>
      <c r="I47" s="126">
        <f t="shared" si="3"/>
        <v>0</v>
      </c>
    </row>
    <row r="49" spans="1:15" ht="13">
      <c r="A49" s="6"/>
      <c r="B49" s="6"/>
      <c r="C49" s="6"/>
      <c r="D49" s="6"/>
      <c r="E49" s="6"/>
      <c r="F49" s="7" t="s">
        <v>31</v>
      </c>
      <c r="G49" s="43"/>
      <c r="H49" s="6"/>
      <c r="I49" s="6"/>
      <c r="J49" s="6"/>
      <c r="K49" s="6"/>
      <c r="L49" s="6"/>
      <c r="M49" s="6"/>
      <c r="N49" s="6"/>
      <c r="O49" s="6"/>
    </row>
    <row r="51" spans="1:15" ht="13">
      <c r="A51" s="19" t="s">
        <v>32</v>
      </c>
      <c r="B51" s="19">
        <v>1</v>
      </c>
      <c r="C51" s="19">
        <v>2</v>
      </c>
      <c r="D51" s="19">
        <v>3</v>
      </c>
      <c r="E51" s="19">
        <v>4</v>
      </c>
      <c r="F51" s="19" t="s">
        <v>33</v>
      </c>
      <c r="G51" s="20" t="s">
        <v>34</v>
      </c>
      <c r="K51" s="44" t="s">
        <v>35</v>
      </c>
      <c r="L51" s="45"/>
      <c r="M51" s="19" t="s">
        <v>36</v>
      </c>
      <c r="N51" s="19" t="s">
        <v>37</v>
      </c>
      <c r="O51" s="20" t="s">
        <v>34</v>
      </c>
    </row>
    <row r="52" spans="1:15" ht="12.75" customHeight="1">
      <c r="A52" s="46" t="s">
        <v>22</v>
      </c>
      <c r="B52" s="61">
        <v>14</v>
      </c>
      <c r="C52" s="61">
        <v>6</v>
      </c>
      <c r="D52" s="61">
        <v>0</v>
      </c>
      <c r="E52" s="61">
        <v>10</v>
      </c>
      <c r="F52" s="61"/>
      <c r="G52" s="145">
        <f>SUM(B52:F52)</f>
        <v>30</v>
      </c>
      <c r="K52" s="47" t="s">
        <v>22</v>
      </c>
      <c r="L52" s="45"/>
      <c r="M52" s="61">
        <v>95</v>
      </c>
      <c r="N52" s="61">
        <v>239</v>
      </c>
      <c r="O52" s="145">
        <f>SUM(M52:N52)</f>
        <v>334</v>
      </c>
    </row>
    <row r="53" spans="1:15" ht="13">
      <c r="A53" s="56" t="str">
        <f>$F$1</f>
        <v>Governor Mifflin</v>
      </c>
      <c r="B53" s="72">
        <v>7</v>
      </c>
      <c r="C53" s="72">
        <v>0</v>
      </c>
      <c r="D53" s="72">
        <v>14</v>
      </c>
      <c r="E53" s="72">
        <v>8</v>
      </c>
      <c r="F53" s="72"/>
      <c r="G53" s="40">
        <f>SUM(B53:F53)</f>
        <v>29</v>
      </c>
      <c r="K53" s="155" t="str">
        <f>$F$1</f>
        <v>Governor Mifflin</v>
      </c>
      <c r="L53" s="156"/>
      <c r="M53" s="87">
        <v>107</v>
      </c>
      <c r="N53" s="87">
        <v>215</v>
      </c>
      <c r="O53" s="88">
        <f>SUM(M53:N53)</f>
        <v>322</v>
      </c>
    </row>
    <row r="54" spans="1:15" ht="12.75" customHeight="1"/>
    <row r="55" spans="1:15" ht="12.75" customHeight="1">
      <c r="A55" s="49" t="s">
        <v>38</v>
      </c>
      <c r="B55" s="19" t="s">
        <v>39</v>
      </c>
      <c r="C55" s="19" t="s">
        <v>40</v>
      </c>
      <c r="D55" s="19" t="s">
        <v>41</v>
      </c>
      <c r="E55" s="20" t="s">
        <v>42</v>
      </c>
      <c r="K55" s="36" t="s">
        <v>43</v>
      </c>
    </row>
    <row r="56" spans="1:15" ht="12.75" customHeight="1">
      <c r="A56" s="49" t="s">
        <v>44</v>
      </c>
      <c r="B56" s="72">
        <v>40</v>
      </c>
      <c r="C56" s="72">
        <v>107</v>
      </c>
      <c r="D56" s="24">
        <f>IF(B56="","",C56/B56)</f>
        <v>2.6749999999999998</v>
      </c>
      <c r="E56" s="74">
        <v>2</v>
      </c>
      <c r="K56" s="8" t="s">
        <v>45</v>
      </c>
      <c r="L56" s="149">
        <v>8</v>
      </c>
      <c r="M56" s="150"/>
      <c r="N56" s="151"/>
    </row>
    <row r="57" spans="1:15" ht="13">
      <c r="A57" s="49"/>
      <c r="K57" s="46" t="s">
        <v>46</v>
      </c>
      <c r="L57" s="149">
        <v>8</v>
      </c>
      <c r="M57" s="150"/>
      <c r="N57" s="151"/>
    </row>
    <row r="58" spans="1:15" ht="13">
      <c r="A58" s="49" t="s">
        <v>46</v>
      </c>
      <c r="B58" s="19" t="s">
        <v>48</v>
      </c>
      <c r="C58" s="19" t="s">
        <v>49</v>
      </c>
      <c r="D58" s="19" t="s">
        <v>40</v>
      </c>
      <c r="E58" s="19" t="s">
        <v>20</v>
      </c>
      <c r="F58" s="19" t="s">
        <v>50</v>
      </c>
      <c r="G58" s="19" t="s">
        <v>16</v>
      </c>
      <c r="H58" s="20" t="s">
        <v>42</v>
      </c>
      <c r="I58" s="51"/>
      <c r="K58" s="46" t="s">
        <v>47</v>
      </c>
      <c r="L58" s="149">
        <v>0</v>
      </c>
      <c r="M58" s="150"/>
      <c r="N58" s="151"/>
    </row>
    <row r="59" spans="1:15" ht="13">
      <c r="A59" s="49" t="s">
        <v>44</v>
      </c>
      <c r="B59" s="72">
        <v>11</v>
      </c>
      <c r="C59" s="72">
        <v>20</v>
      </c>
      <c r="D59" s="72">
        <v>215</v>
      </c>
      <c r="E59" s="37">
        <f>IF(C59=0,"",D59/B59)</f>
        <v>19.545454545454547</v>
      </c>
      <c r="F59" s="53">
        <f>IF(C59=0,"",B59/C59)</f>
        <v>0.55000000000000004</v>
      </c>
      <c r="G59" s="72">
        <v>0</v>
      </c>
      <c r="H59" s="74">
        <v>2</v>
      </c>
      <c r="J59" s="51"/>
      <c r="K59" s="46" t="s">
        <v>34</v>
      </c>
      <c r="L59" s="152">
        <f>SUM(L56:N58)</f>
        <v>16</v>
      </c>
      <c r="M59" s="153"/>
      <c r="N59" s="154"/>
    </row>
  </sheetData>
  <mergeCells count="5">
    <mergeCell ref="L58:N58"/>
    <mergeCell ref="L59:N59"/>
    <mergeCell ref="K53:L53"/>
    <mergeCell ref="L56:N56"/>
    <mergeCell ref="L57:N57"/>
  </mergeCells>
  <pageMargins left="0.5" right="0.5" top="0.46875" bottom="0.29166666666666669" header="0.26041666666666669" footer="0.51180555555555596"/>
  <pageSetup fitToWidth="0" fitToHeight="0" orientation="portrait" r:id="rId1"/>
  <headerFooter alignWithMargins="0">
    <oddHeader>&amp;L&amp;"Times New Roman,Regular"&amp;12           &amp;"Calibri,Bold"&amp;14 2017 MANHEIM CENTRAL BARONS FOOTBALL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59"/>
  <sheetViews>
    <sheetView view="pageLayout" zoomScaleNormal="100" workbookViewId="0">
      <selection activeCell="K9" sqref="K9"/>
    </sheetView>
  </sheetViews>
  <sheetFormatPr defaultRowHeight="12.5"/>
  <cols>
    <col min="1" max="1" width="12.1796875" customWidth="1"/>
    <col min="2" max="2" width="7.179687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81640625" customWidth="1"/>
    <col min="8" max="8" width="4.81640625" customWidth="1"/>
    <col min="9" max="9" width="4.1796875" customWidth="1"/>
    <col min="10" max="10" width="1.453125" customWidth="1"/>
    <col min="11" max="11" width="10.1796875" customWidth="1"/>
    <col min="12" max="12" width="3.54296875" customWidth="1"/>
    <col min="13" max="13" width="6.81640625" customWidth="1"/>
    <col min="14" max="14" width="4.54296875" customWidth="1"/>
    <col min="15" max="15" width="4.81640625" customWidth="1"/>
    <col min="16" max="16" width="9.1796875" customWidth="1"/>
  </cols>
  <sheetData>
    <row r="1" spans="1:15" ht="13">
      <c r="A1" s="105" t="s">
        <v>0</v>
      </c>
      <c r="B1" s="105"/>
      <c r="C1" s="105"/>
      <c r="D1" s="2"/>
      <c r="E1" s="106" t="s">
        <v>53</v>
      </c>
      <c r="F1" s="105" t="s">
        <v>23</v>
      </c>
      <c r="G1" s="105"/>
      <c r="H1" s="105"/>
      <c r="I1" s="2"/>
      <c r="J1" s="2"/>
      <c r="K1" s="107"/>
      <c r="L1" s="55"/>
      <c r="M1" s="109" t="s">
        <v>56</v>
      </c>
      <c r="N1" s="108"/>
      <c r="O1" s="108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pans="1:15" ht="13">
      <c r="A3" s="8"/>
      <c r="B3" s="9" t="s">
        <v>3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1"/>
      <c r="I3" s="12"/>
      <c r="J3" s="13"/>
      <c r="K3" s="14" t="s">
        <v>8</v>
      </c>
    </row>
    <row r="4" spans="1:15" ht="13">
      <c r="A4" s="121" t="s">
        <v>9</v>
      </c>
      <c r="B4" s="121" t="s">
        <v>10</v>
      </c>
      <c r="C4" s="121" t="s">
        <v>11</v>
      </c>
      <c r="D4" s="122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3" t="s">
        <v>17</v>
      </c>
      <c r="J4" s="18"/>
      <c r="K4" s="19" t="s">
        <v>9</v>
      </c>
      <c r="L4" s="19" t="s">
        <v>18</v>
      </c>
      <c r="M4" s="19" t="s">
        <v>19</v>
      </c>
      <c r="N4" s="19" t="s">
        <v>20</v>
      </c>
      <c r="O4" s="20" t="s">
        <v>21</v>
      </c>
    </row>
    <row r="5" spans="1:15">
      <c r="A5" s="120" t="str">
        <f>IF(YTD!A5="","",YTD!A5)</f>
        <v>Jake Novak</v>
      </c>
      <c r="B5" s="59"/>
      <c r="C5" s="59"/>
      <c r="D5" s="59" t="str">
        <f>IF(SUM(B5:C5)=0,"",(B5*2)+C5)</f>
        <v/>
      </c>
      <c r="E5" s="124"/>
      <c r="F5" s="125"/>
      <c r="G5" s="125"/>
      <c r="H5" s="125"/>
      <c r="I5" s="125"/>
      <c r="K5" s="21" t="str">
        <f>IF(YTD!K5="","",YTD!K5)</f>
        <v>Ben Wagner</v>
      </c>
      <c r="L5" s="61"/>
      <c r="M5" s="61"/>
      <c r="N5" s="86" t="str">
        <f t="shared" ref="N5:N18" si="0">IF(L5=0,"",M5/L5)</f>
        <v/>
      </c>
      <c r="O5" s="144"/>
    </row>
    <row r="6" spans="1:15">
      <c r="A6" s="120" t="str">
        <f>IF(YTD!A6="","",YTD!A6)</f>
        <v>Will Rivers</v>
      </c>
      <c r="B6" s="59"/>
      <c r="C6" s="59"/>
      <c r="D6" s="59" t="str">
        <f t="shared" ref="D6:D46" si="1">IF(SUM(B6:C6)=0,"",(B6*2)+C6)</f>
        <v/>
      </c>
      <c r="E6" s="124"/>
      <c r="F6" s="125"/>
      <c r="G6" s="125"/>
      <c r="H6" s="125"/>
      <c r="I6" s="125"/>
      <c r="K6" s="21" t="str">
        <f>IF(YTD!K6="","",YTD!K6)</f>
        <v>Tyler Flick</v>
      </c>
      <c r="L6" s="61"/>
      <c r="M6" s="61"/>
      <c r="N6" s="86" t="str">
        <f t="shared" si="0"/>
        <v/>
      </c>
      <c r="O6" s="144"/>
    </row>
    <row r="7" spans="1:15">
      <c r="A7" s="120" t="str">
        <f>IF(YTD!A7="","",YTD!A7)</f>
        <v xml:space="preserve">Tyler Simon </v>
      </c>
      <c r="B7" s="59"/>
      <c r="C7" s="59"/>
      <c r="D7" s="59" t="str">
        <f t="shared" si="1"/>
        <v/>
      </c>
      <c r="E7" s="124"/>
      <c r="F7" s="125"/>
      <c r="G7" s="125"/>
      <c r="H7" s="125"/>
      <c r="I7" s="125"/>
      <c r="K7" s="21" t="str">
        <f>IF(YTD!K7="","",YTD!K7)</f>
        <v>Evan Hosler</v>
      </c>
      <c r="L7" s="61"/>
      <c r="M7" s="61"/>
      <c r="N7" s="86" t="str">
        <f t="shared" si="0"/>
        <v/>
      </c>
      <c r="O7" s="144"/>
    </row>
    <row r="8" spans="1:15">
      <c r="A8" s="120" t="str">
        <f>IF(YTD!A8="","",YTD!A8)</f>
        <v>Colin Erb</v>
      </c>
      <c r="B8" s="59"/>
      <c r="C8" s="59"/>
      <c r="D8" s="59" t="str">
        <f t="shared" si="1"/>
        <v/>
      </c>
      <c r="E8" s="124"/>
      <c r="F8" s="125"/>
      <c r="G8" s="125"/>
      <c r="H8" s="125"/>
      <c r="I8" s="125"/>
      <c r="K8" s="21" t="str">
        <f>IF(YTD!K8="","",YTD!K8)</f>
        <v>Jake Novak</v>
      </c>
      <c r="L8" s="61"/>
      <c r="M8" s="61"/>
      <c r="N8" s="86" t="str">
        <f t="shared" si="0"/>
        <v/>
      </c>
      <c r="O8" s="144"/>
    </row>
    <row r="9" spans="1:15">
      <c r="A9" s="120" t="str">
        <f>IF(YTD!A9="","",YTD!A9)</f>
        <v>Tyler Flick</v>
      </c>
      <c r="B9" s="59"/>
      <c r="C9" s="59"/>
      <c r="D9" s="59" t="str">
        <f t="shared" si="1"/>
        <v/>
      </c>
      <c r="E9" s="124"/>
      <c r="F9" s="125"/>
      <c r="G9" s="125"/>
      <c r="H9" s="125"/>
      <c r="I9" s="125"/>
      <c r="K9" s="21" t="str">
        <f>IF(YTD!K9="","",YTD!K9)</f>
        <v>Colby Wagner</v>
      </c>
      <c r="L9" s="61"/>
      <c r="M9" s="61"/>
      <c r="N9" s="86" t="str">
        <f t="shared" si="0"/>
        <v/>
      </c>
      <c r="O9" s="144"/>
    </row>
    <row r="10" spans="1:15">
      <c r="A10" s="120" t="str">
        <f>IF(YTD!A10="","",YTD!A10)</f>
        <v>Joe Kolk</v>
      </c>
      <c r="B10" s="59"/>
      <c r="C10" s="59"/>
      <c r="D10" s="59" t="str">
        <f t="shared" si="1"/>
        <v/>
      </c>
      <c r="E10" s="124"/>
      <c r="F10" s="125"/>
      <c r="G10" s="125"/>
      <c r="H10" s="125"/>
      <c r="I10" s="125"/>
      <c r="K10" s="21" t="str">
        <f>IF(YTD!K10="","",YTD!K10)</f>
        <v>Will Rivers</v>
      </c>
      <c r="L10" s="61"/>
      <c r="M10" s="61"/>
      <c r="N10" s="86" t="str">
        <f t="shared" si="0"/>
        <v/>
      </c>
      <c r="O10" s="144"/>
    </row>
    <row r="11" spans="1:15">
      <c r="A11" s="120" t="str">
        <f>IF(YTD!A11="","",YTD!A11)</f>
        <v>Landan Moyer</v>
      </c>
      <c r="B11" s="59"/>
      <c r="C11" s="59"/>
      <c r="D11" s="59" t="str">
        <f t="shared" si="1"/>
        <v/>
      </c>
      <c r="E11" s="124"/>
      <c r="F11" s="125"/>
      <c r="G11" s="125"/>
      <c r="H11" s="125"/>
      <c r="I11" s="125"/>
      <c r="K11" s="21" t="str">
        <f>IF(YTD!K11="","",YTD!K11)</f>
        <v>Isaac Perron</v>
      </c>
      <c r="L11" s="61"/>
      <c r="M11" s="61"/>
      <c r="N11" s="86" t="str">
        <f t="shared" si="0"/>
        <v/>
      </c>
      <c r="O11" s="144"/>
    </row>
    <row r="12" spans="1:15">
      <c r="A12" s="120" t="str">
        <f>IF(YTD!A12="","",YTD!A12)</f>
        <v>Tyler Dougherty</v>
      </c>
      <c r="B12" s="59"/>
      <c r="C12" s="59"/>
      <c r="D12" s="59" t="str">
        <f t="shared" si="1"/>
        <v/>
      </c>
      <c r="E12" s="124"/>
      <c r="F12" s="125"/>
      <c r="G12" s="125"/>
      <c r="H12" s="125"/>
      <c r="I12" s="125"/>
      <c r="K12" s="21" t="str">
        <f>IF(YTD!K12="","",YTD!K12)</f>
        <v>Tyler Simon</v>
      </c>
      <c r="L12" s="61"/>
      <c r="M12" s="61"/>
      <c r="N12" s="86" t="str">
        <f t="shared" si="0"/>
        <v/>
      </c>
      <c r="O12" s="144"/>
    </row>
    <row r="13" spans="1:15">
      <c r="A13" s="120" t="str">
        <f>IF(YTD!A13="","",YTD!A13)</f>
        <v>Giovanni Lester</v>
      </c>
      <c r="B13" s="59"/>
      <c r="C13" s="59"/>
      <c r="D13" s="59" t="str">
        <f t="shared" si="1"/>
        <v/>
      </c>
      <c r="E13" s="124"/>
      <c r="F13" s="125"/>
      <c r="G13" s="125"/>
      <c r="H13" s="125"/>
      <c r="I13" s="125"/>
      <c r="K13" s="21" t="str">
        <f>IF(YTD!K13="","",YTD!K13)</f>
        <v/>
      </c>
      <c r="L13" s="61"/>
      <c r="M13" s="61"/>
      <c r="N13" s="86" t="str">
        <f t="shared" si="0"/>
        <v/>
      </c>
      <c r="O13" s="144"/>
    </row>
    <row r="14" spans="1:15">
      <c r="A14" s="120" t="str">
        <f>IF(YTD!A14="","",YTD!A14)</f>
        <v>Garret Fittery</v>
      </c>
      <c r="B14" s="59"/>
      <c r="C14" s="59"/>
      <c r="D14" s="59" t="str">
        <f t="shared" si="1"/>
        <v/>
      </c>
      <c r="E14" s="124"/>
      <c r="F14" s="125"/>
      <c r="G14" s="125"/>
      <c r="H14" s="125"/>
      <c r="I14" s="125"/>
      <c r="K14" s="21" t="str">
        <f>IF(YTD!K14="","",YTD!K14)</f>
        <v/>
      </c>
      <c r="L14" s="61"/>
      <c r="M14" s="61"/>
      <c r="N14" s="86" t="str">
        <f t="shared" si="0"/>
        <v/>
      </c>
      <c r="O14" s="144"/>
    </row>
    <row r="15" spans="1:15">
      <c r="A15" s="120" t="str">
        <f>IF(YTD!A15="","",YTD!A15)</f>
        <v>Evan Hosler</v>
      </c>
      <c r="B15" s="59"/>
      <c r="C15" s="59"/>
      <c r="D15" s="59" t="str">
        <f t="shared" si="1"/>
        <v/>
      </c>
      <c r="E15" s="124"/>
      <c r="F15" s="125"/>
      <c r="G15" s="125"/>
      <c r="H15" s="125"/>
      <c r="I15" s="125"/>
      <c r="K15" s="21" t="str">
        <f>IF(YTD!K15="","",YTD!K15)</f>
        <v/>
      </c>
      <c r="L15" s="61"/>
      <c r="M15" s="61"/>
      <c r="N15" s="86" t="str">
        <f t="shared" si="0"/>
        <v/>
      </c>
      <c r="O15" s="144"/>
    </row>
    <row r="16" spans="1:15">
      <c r="A16" s="120" t="str">
        <f>IF(YTD!A16="","",YTD!A16)</f>
        <v>Colby Waqner</v>
      </c>
      <c r="B16" s="59"/>
      <c r="C16" s="59"/>
      <c r="D16" s="59" t="str">
        <f t="shared" si="1"/>
        <v/>
      </c>
      <c r="E16" s="124"/>
      <c r="F16" s="125"/>
      <c r="G16" s="125"/>
      <c r="H16" s="125"/>
      <c r="I16" s="125"/>
      <c r="K16" s="21" t="str">
        <f>IF(YTD!K16="","",YTD!K16)</f>
        <v/>
      </c>
      <c r="L16" s="61"/>
      <c r="M16" s="61"/>
      <c r="N16" s="86" t="str">
        <f t="shared" si="0"/>
        <v/>
      </c>
      <c r="O16" s="144"/>
    </row>
    <row r="17" spans="1:15">
      <c r="A17" s="120" t="str">
        <f>IF(YTD!A17="","",YTD!A17)</f>
        <v>Isaac Perron</v>
      </c>
      <c r="B17" s="59"/>
      <c r="C17" s="59"/>
      <c r="D17" s="59" t="str">
        <f t="shared" si="1"/>
        <v/>
      </c>
      <c r="E17" s="124"/>
      <c r="F17" s="125"/>
      <c r="G17" s="125"/>
      <c r="H17" s="125"/>
      <c r="I17" s="125"/>
      <c r="K17" s="21" t="str">
        <f>IF(YTD!K17="","",YTD!K17)</f>
        <v/>
      </c>
      <c r="L17" s="61"/>
      <c r="M17" s="61"/>
      <c r="N17" s="86" t="str">
        <f t="shared" si="0"/>
        <v/>
      </c>
      <c r="O17" s="144"/>
    </row>
    <row r="18" spans="1:15">
      <c r="A18" s="120" t="str">
        <f>IF(YTD!A18="","",YTD!A18)</f>
        <v>Nick Griest</v>
      </c>
      <c r="B18" s="59"/>
      <c r="C18" s="59"/>
      <c r="D18" s="59" t="str">
        <f t="shared" si="1"/>
        <v/>
      </c>
      <c r="E18" s="124"/>
      <c r="F18" s="125"/>
      <c r="G18" s="125"/>
      <c r="H18" s="125"/>
      <c r="I18" s="125"/>
      <c r="K18" s="21" t="str">
        <f>IF(YTD!K18="","",YTD!K18)</f>
        <v/>
      </c>
      <c r="L18" s="61"/>
      <c r="M18" s="61"/>
      <c r="N18" s="86" t="str">
        <f t="shared" si="0"/>
        <v/>
      </c>
      <c r="O18" s="144"/>
    </row>
    <row r="19" spans="1:15" ht="13">
      <c r="A19" s="120" t="str">
        <f>IF(YTD!A19="","",YTD!A19)</f>
        <v>Preston Martin</v>
      </c>
      <c r="B19" s="59"/>
      <c r="C19" s="59"/>
      <c r="D19" s="59" t="str">
        <f t="shared" si="1"/>
        <v/>
      </c>
      <c r="E19" s="124"/>
      <c r="F19" s="125"/>
      <c r="G19" s="125"/>
      <c r="H19" s="125"/>
      <c r="I19" s="125"/>
      <c r="K19" s="38" t="s">
        <v>22</v>
      </c>
      <c r="L19" s="39" t="str">
        <f>IF(SUM(L5:L18)=0,"",SUM(L5:L18))</f>
        <v/>
      </c>
      <c r="M19" s="39" t="str">
        <f>IF(SUM(M5:M18)=0,"",SUM(M5:M18))</f>
        <v/>
      </c>
      <c r="N19" s="147" t="str">
        <f>IFERROR(IF(L19="","",M19/L19),0)</f>
        <v/>
      </c>
      <c r="O19" s="40" t="str">
        <f>IF(SUM(O5:O18)=0,"",SUM(O5:O18))</f>
        <v/>
      </c>
    </row>
    <row r="20" spans="1:15" ht="13">
      <c r="A20" s="120" t="str">
        <f>IF(YTD!A20="","",YTD!A20)</f>
        <v>Dalton Gainer</v>
      </c>
      <c r="B20" s="59"/>
      <c r="C20" s="59"/>
      <c r="D20" s="59" t="str">
        <f t="shared" si="1"/>
        <v/>
      </c>
      <c r="E20" s="124"/>
      <c r="F20" s="125"/>
      <c r="G20" s="125"/>
      <c r="H20" s="125"/>
      <c r="I20" s="125"/>
      <c r="K20" s="56" t="str">
        <f>$F$1</f>
        <v>Opponent</v>
      </c>
      <c r="L20" s="71"/>
      <c r="M20" s="70"/>
      <c r="N20" s="86" t="str">
        <f>IF(L20=0,"",M20/L20)</f>
        <v/>
      </c>
      <c r="O20" s="70"/>
    </row>
    <row r="21" spans="1:15">
      <c r="A21" s="120" t="str">
        <f>IF(YTD!A21="","",YTD!A21)</f>
        <v>Cayden Warner</v>
      </c>
      <c r="B21" s="59"/>
      <c r="C21" s="59"/>
      <c r="D21" s="59" t="str">
        <f t="shared" si="1"/>
        <v/>
      </c>
      <c r="E21" s="124"/>
      <c r="F21" s="125"/>
      <c r="G21" s="125"/>
      <c r="H21" s="125"/>
      <c r="I21" s="125"/>
    </row>
    <row r="22" spans="1:15">
      <c r="A22" s="120" t="str">
        <f>IF(YTD!A22="","",YTD!A22)</f>
        <v>Ben Wagner</v>
      </c>
      <c r="B22" s="59"/>
      <c r="C22" s="59"/>
      <c r="D22" s="59" t="str">
        <f t="shared" si="1"/>
        <v/>
      </c>
      <c r="E22" s="124"/>
      <c r="F22" s="125"/>
      <c r="G22" s="125"/>
      <c r="H22" s="125"/>
      <c r="I22" s="125"/>
    </row>
    <row r="23" spans="1:15">
      <c r="A23" s="120" t="str">
        <f>IF(YTD!A23="","",YTD!A23)</f>
        <v>Troy Kolk</v>
      </c>
      <c r="B23" s="59"/>
      <c r="C23" s="59"/>
      <c r="D23" s="59" t="str">
        <f t="shared" si="1"/>
        <v/>
      </c>
      <c r="E23" s="124"/>
      <c r="F23" s="125"/>
      <c r="G23" s="125"/>
      <c r="H23" s="125"/>
      <c r="I23" s="125"/>
    </row>
    <row r="24" spans="1:15" ht="13">
      <c r="A24" s="120" t="str">
        <f>IF(YTD!A24="","",YTD!A24)</f>
        <v>Tyler Hartl</v>
      </c>
      <c r="B24" s="59"/>
      <c r="C24" s="59"/>
      <c r="D24" s="59" t="str">
        <f t="shared" si="1"/>
        <v/>
      </c>
      <c r="E24" s="124"/>
      <c r="F24" s="125"/>
      <c r="G24" s="125"/>
      <c r="H24" s="125"/>
      <c r="I24" s="125"/>
      <c r="K24" s="36" t="s">
        <v>24</v>
      </c>
    </row>
    <row r="25" spans="1:15" ht="13">
      <c r="A25" s="120" t="str">
        <f>IF(YTD!A25="","",YTD!A25)</f>
        <v>Jake Harbach</v>
      </c>
      <c r="B25" s="59"/>
      <c r="C25" s="59"/>
      <c r="D25" s="59" t="str">
        <f t="shared" si="1"/>
        <v/>
      </c>
      <c r="E25" s="124"/>
      <c r="F25" s="125"/>
      <c r="G25" s="125"/>
      <c r="H25" s="125"/>
      <c r="I25" s="125"/>
      <c r="K25" s="19" t="s">
        <v>9</v>
      </c>
      <c r="L25" s="19" t="s">
        <v>18</v>
      </c>
      <c r="M25" s="19" t="s">
        <v>25</v>
      </c>
      <c r="N25" s="19" t="s">
        <v>20</v>
      </c>
      <c r="O25" s="20" t="s">
        <v>26</v>
      </c>
    </row>
    <row r="26" spans="1:15">
      <c r="A26" s="120" t="str">
        <f>IF(YTD!A26="","",YTD!A26)</f>
        <v>Brooklyn Bicksler</v>
      </c>
      <c r="B26" s="59"/>
      <c r="C26" s="59"/>
      <c r="D26" s="59" t="str">
        <f t="shared" si="1"/>
        <v/>
      </c>
      <c r="E26" s="124"/>
      <c r="F26" s="125"/>
      <c r="G26" s="125"/>
      <c r="H26" s="125"/>
      <c r="I26" s="125"/>
      <c r="K26" s="21" t="str">
        <f>IF(YTD!K26="","",YTD!K26)</f>
        <v>Tyler Simon</v>
      </c>
      <c r="L26" s="72"/>
      <c r="M26" s="72"/>
      <c r="N26" s="24" t="str">
        <f t="shared" ref="N26:N32" si="2">IF(L26=0,"",M26/L26)</f>
        <v/>
      </c>
      <c r="O26" s="74"/>
    </row>
    <row r="27" spans="1:15">
      <c r="A27" s="120" t="str">
        <f>IF(YTD!A27="","",YTD!A27)</f>
        <v>Chris Shaw</v>
      </c>
      <c r="B27" s="59"/>
      <c r="C27" s="59"/>
      <c r="D27" s="59" t="str">
        <f t="shared" si="1"/>
        <v/>
      </c>
      <c r="E27" s="124"/>
      <c r="F27" s="125"/>
      <c r="G27" s="125"/>
      <c r="H27" s="125"/>
      <c r="I27" s="125"/>
      <c r="K27" s="21" t="str">
        <f>IF(YTD!K27="","",YTD!K27)</f>
        <v>Niko Gavala</v>
      </c>
      <c r="L27" s="61"/>
      <c r="M27" s="61"/>
      <c r="N27" s="24" t="str">
        <f t="shared" si="2"/>
        <v/>
      </c>
      <c r="O27" s="144"/>
    </row>
    <row r="28" spans="1:15">
      <c r="A28" s="120" t="str">
        <f>IF(YTD!A28="","",YTD!A28)</f>
        <v>Tyler Hartl</v>
      </c>
      <c r="B28" s="59"/>
      <c r="C28" s="59"/>
      <c r="D28" s="59" t="str">
        <f t="shared" si="1"/>
        <v/>
      </c>
      <c r="E28" s="124"/>
      <c r="F28" s="125"/>
      <c r="G28" s="125"/>
      <c r="H28" s="125"/>
      <c r="I28" s="125"/>
      <c r="K28" s="21" t="str">
        <f>IF(YTD!K28="","",YTD!K28)</f>
        <v/>
      </c>
      <c r="L28" s="61"/>
      <c r="M28" s="61"/>
      <c r="N28" s="24" t="str">
        <f t="shared" si="2"/>
        <v/>
      </c>
      <c r="O28" s="144"/>
    </row>
    <row r="29" spans="1:15">
      <c r="A29" s="120" t="str">
        <f>IF(YTD!A29="","",YTD!A29)</f>
        <v>Maliki Rivera</v>
      </c>
      <c r="B29" s="59"/>
      <c r="C29" s="59"/>
      <c r="D29" s="59" t="str">
        <f t="shared" si="1"/>
        <v/>
      </c>
      <c r="E29" s="124"/>
      <c r="F29" s="125"/>
      <c r="G29" s="125"/>
      <c r="H29" s="125"/>
      <c r="I29" s="125"/>
      <c r="K29" s="21" t="str">
        <f>IF(YTD!K29="","",YTD!K29)</f>
        <v/>
      </c>
      <c r="L29" s="61"/>
      <c r="M29" s="61"/>
      <c r="N29" s="24" t="str">
        <f t="shared" si="2"/>
        <v/>
      </c>
      <c r="O29" s="144"/>
    </row>
    <row r="30" spans="1:15">
      <c r="A30" s="120" t="str">
        <f>IF(YTD!A30="","",YTD!A30)</f>
        <v>Cole Lastinger</v>
      </c>
      <c r="B30" s="59"/>
      <c r="C30" s="59"/>
      <c r="D30" s="59" t="str">
        <f t="shared" si="1"/>
        <v/>
      </c>
      <c r="E30" s="124"/>
      <c r="F30" s="125"/>
      <c r="G30" s="125"/>
      <c r="H30" s="125"/>
      <c r="I30" s="125"/>
      <c r="K30" s="21" t="str">
        <f>IF(YTD!K30="","",YTD!K30)</f>
        <v/>
      </c>
      <c r="L30" s="61"/>
      <c r="M30" s="61"/>
      <c r="N30" s="24" t="str">
        <f t="shared" si="2"/>
        <v/>
      </c>
      <c r="O30" s="144"/>
    </row>
    <row r="31" spans="1:15" ht="13">
      <c r="A31" s="120" t="str">
        <f>IF(YTD!A31="","",YTD!A31)</f>
        <v>Dominic Pietsch</v>
      </c>
      <c r="B31" s="59"/>
      <c r="C31" s="59"/>
      <c r="D31" s="59" t="str">
        <f t="shared" si="1"/>
        <v/>
      </c>
      <c r="E31" s="124"/>
      <c r="F31" s="125"/>
      <c r="G31" s="125"/>
      <c r="H31" s="125"/>
      <c r="I31" s="125"/>
      <c r="K31" s="38" t="s">
        <v>22</v>
      </c>
      <c r="L31" s="39" t="str">
        <f>IF(SUM(L26:L30)=0,"",SUM(L26:L30))</f>
        <v/>
      </c>
      <c r="M31" s="39" t="str">
        <f>IF(SUM(M26:M30)=0,"",SUM(M26:M30))</f>
        <v/>
      </c>
      <c r="N31" s="31" t="str">
        <f>IF(L31="","",M31/L31)</f>
        <v/>
      </c>
      <c r="O31" s="39" t="str">
        <f>IF(SUM(O26:O30)=0,"",SUM(O26:O30))</f>
        <v/>
      </c>
    </row>
    <row r="32" spans="1:15" ht="13">
      <c r="A32" s="120" t="str">
        <f>IF(YTD!A32="","",YTD!A32)</f>
        <v>Chris Pagano</v>
      </c>
      <c r="B32" s="59"/>
      <c r="C32" s="59"/>
      <c r="D32" s="59" t="str">
        <f t="shared" si="1"/>
        <v/>
      </c>
      <c r="E32" s="124"/>
      <c r="F32" s="125"/>
      <c r="G32" s="125"/>
      <c r="H32" s="125"/>
      <c r="I32" s="125"/>
      <c r="K32" s="56" t="str">
        <f>$F$1</f>
        <v>Opponent</v>
      </c>
      <c r="L32" s="73"/>
      <c r="M32" s="70"/>
      <c r="N32" s="31" t="str">
        <f t="shared" si="2"/>
        <v/>
      </c>
      <c r="O32" s="70"/>
    </row>
    <row r="33" spans="1:15">
      <c r="A33" s="120" t="str">
        <f>IF(YTD!A33="","",YTD!A33)</f>
        <v>Jake Martin</v>
      </c>
      <c r="B33" s="59"/>
      <c r="C33" s="59"/>
      <c r="D33" s="59" t="str">
        <f t="shared" si="1"/>
        <v/>
      </c>
      <c r="E33" s="124"/>
      <c r="F33" s="125"/>
      <c r="G33" s="125"/>
      <c r="H33" s="125"/>
      <c r="I33" s="125"/>
      <c r="L33" t="s">
        <v>27</v>
      </c>
    </row>
    <row r="34" spans="1:15">
      <c r="A34" s="120" t="str">
        <f>IF(YTD!A34="","",YTD!A34)</f>
        <v>Mason Morales</v>
      </c>
      <c r="B34" s="59"/>
      <c r="C34" s="59"/>
      <c r="D34" s="59" t="str">
        <f t="shared" si="1"/>
        <v/>
      </c>
      <c r="E34" s="124"/>
      <c r="F34" s="125"/>
      <c r="G34" s="125"/>
      <c r="H34" s="125"/>
      <c r="I34" s="125"/>
    </row>
    <row r="35" spans="1:15" ht="13">
      <c r="A35" s="120" t="str">
        <f>IF(YTD!A35="","",YTD!A35)</f>
        <v>Vinny Lester</v>
      </c>
      <c r="B35" s="59"/>
      <c r="C35" s="59"/>
      <c r="D35" s="59" t="str">
        <f t="shared" si="1"/>
        <v/>
      </c>
      <c r="E35" s="124"/>
      <c r="F35" s="125"/>
      <c r="G35" s="125"/>
      <c r="H35" s="125"/>
      <c r="I35" s="125"/>
      <c r="K35" s="36" t="s">
        <v>28</v>
      </c>
    </row>
    <row r="36" spans="1:15" ht="13">
      <c r="A36" s="120" t="str">
        <f>IF(YTD!A36="","",YTD!A36)</f>
        <v/>
      </c>
      <c r="B36" s="59"/>
      <c r="C36" s="59"/>
      <c r="D36" s="59" t="str">
        <f t="shared" si="1"/>
        <v/>
      </c>
      <c r="E36" s="124"/>
      <c r="F36" s="125"/>
      <c r="G36" s="125"/>
      <c r="H36" s="125"/>
      <c r="I36" s="125"/>
      <c r="K36" s="19" t="s">
        <v>9</v>
      </c>
      <c r="L36" s="19" t="s">
        <v>18</v>
      </c>
      <c r="M36" s="19" t="s">
        <v>25</v>
      </c>
      <c r="N36" s="19" t="s">
        <v>20</v>
      </c>
      <c r="O36" s="20" t="s">
        <v>29</v>
      </c>
    </row>
    <row r="37" spans="1:15">
      <c r="A37" s="120" t="str">
        <f>IF(YTD!A37="","",YTD!A37)</f>
        <v/>
      </c>
      <c r="B37" s="59"/>
      <c r="C37" s="59"/>
      <c r="D37" s="59" t="str">
        <f t="shared" si="1"/>
        <v/>
      </c>
      <c r="E37" s="124"/>
      <c r="F37" s="125"/>
      <c r="G37" s="125"/>
      <c r="H37" s="125"/>
      <c r="I37" s="125"/>
      <c r="K37" s="21" t="str">
        <f>IF(YTD!K37="","",YTD!K37)</f>
        <v>Jake Novak</v>
      </c>
      <c r="L37" s="61"/>
      <c r="M37" s="75"/>
      <c r="N37" s="24" t="str">
        <f>IF(L37=0,"",M37/L37)</f>
        <v/>
      </c>
      <c r="O37" s="144"/>
    </row>
    <row r="38" spans="1:15">
      <c r="A38" s="120" t="str">
        <f>IF(YTD!A38="","",YTD!A38)</f>
        <v/>
      </c>
      <c r="B38" s="59"/>
      <c r="C38" s="59"/>
      <c r="D38" s="59" t="str">
        <f t="shared" si="1"/>
        <v/>
      </c>
      <c r="E38" s="124"/>
      <c r="F38" s="125"/>
      <c r="G38" s="125"/>
      <c r="H38" s="125"/>
      <c r="I38" s="125"/>
      <c r="K38" s="21" t="str">
        <f>IF(YTD!K38="","",YTD!K38)</f>
        <v/>
      </c>
      <c r="L38" s="61"/>
      <c r="M38" s="75"/>
      <c r="N38" s="24" t="str">
        <f>IF(L38=0,"",M38/L38)</f>
        <v/>
      </c>
      <c r="O38" s="144"/>
    </row>
    <row r="39" spans="1:15">
      <c r="A39" s="120" t="str">
        <f>IF(YTD!A39="","",YTD!A39)</f>
        <v/>
      </c>
      <c r="B39" s="59"/>
      <c r="C39" s="59"/>
      <c r="D39" s="59" t="str">
        <f t="shared" si="1"/>
        <v/>
      </c>
      <c r="E39" s="124"/>
      <c r="F39" s="125"/>
      <c r="G39" s="125"/>
      <c r="H39" s="125"/>
      <c r="I39" s="125"/>
      <c r="K39" s="21" t="str">
        <f>IF(YTD!K39="","",YTD!K39)</f>
        <v/>
      </c>
      <c r="L39" s="61"/>
      <c r="M39" s="75"/>
      <c r="N39" s="24" t="str">
        <f>IF(L39=0,"",M39/L39)</f>
        <v/>
      </c>
      <c r="O39" s="144"/>
    </row>
    <row r="40" spans="1:15" ht="13">
      <c r="A40" s="120" t="str">
        <f>IF(YTD!A40="","",YTD!A40)</f>
        <v/>
      </c>
      <c r="B40" s="59"/>
      <c r="C40" s="59"/>
      <c r="D40" s="59" t="str">
        <f t="shared" si="1"/>
        <v/>
      </c>
      <c r="E40" s="124"/>
      <c r="F40" s="125"/>
      <c r="G40" s="125"/>
      <c r="H40" s="125"/>
      <c r="I40" s="125"/>
      <c r="K40" s="38" t="s">
        <v>22</v>
      </c>
      <c r="L40" s="39" t="str">
        <f>IF(SUM(L37:L39)=0,"",SUM(L37:L39))</f>
        <v/>
      </c>
      <c r="M40" s="39" t="str">
        <f>IF(SUM(M37:M39)=0,"",SUM(M37:M39))</f>
        <v/>
      </c>
      <c r="N40" s="31" t="str">
        <f>IF(L40="","",M40/L40)</f>
        <v/>
      </c>
      <c r="O40" s="39" t="str">
        <f>IF(SUM(O37:O39)=0,"",SUM(O37:O39))</f>
        <v/>
      </c>
    </row>
    <row r="41" spans="1:15" ht="13">
      <c r="A41" s="120" t="str">
        <f>IF(YTD!A41="","",YTD!A41)</f>
        <v/>
      </c>
      <c r="B41" s="59"/>
      <c r="C41" s="59"/>
      <c r="D41" s="59" t="str">
        <f t="shared" si="1"/>
        <v/>
      </c>
      <c r="E41" s="124"/>
      <c r="F41" s="125"/>
      <c r="G41" s="125"/>
      <c r="H41" s="125"/>
      <c r="I41" s="125"/>
      <c r="K41" s="56" t="str">
        <f>$F$1</f>
        <v>Opponent</v>
      </c>
      <c r="L41" s="73"/>
      <c r="M41" s="73"/>
      <c r="N41" s="31" t="str">
        <f>IF(L41=0,"",M41/L41)</f>
        <v/>
      </c>
      <c r="O41" s="70"/>
    </row>
    <row r="42" spans="1:15">
      <c r="A42" s="120" t="str">
        <f>IF(YTD!A42="","",YTD!A42)</f>
        <v/>
      </c>
      <c r="B42" s="59"/>
      <c r="C42" s="59"/>
      <c r="D42" s="59" t="str">
        <f t="shared" si="1"/>
        <v/>
      </c>
      <c r="E42" s="124"/>
      <c r="F42" s="125"/>
      <c r="G42" s="125"/>
      <c r="H42" s="125"/>
      <c r="I42" s="125"/>
    </row>
    <row r="43" spans="1:15">
      <c r="A43" s="120" t="str">
        <f>IF(YTD!A43="","",YTD!A43)</f>
        <v/>
      </c>
      <c r="B43" s="59"/>
      <c r="C43" s="59"/>
      <c r="D43" s="59" t="str">
        <f t="shared" si="1"/>
        <v/>
      </c>
      <c r="E43" s="124"/>
      <c r="F43" s="125"/>
      <c r="G43" s="125"/>
      <c r="H43" s="125"/>
      <c r="I43" s="125"/>
    </row>
    <row r="44" spans="1:15">
      <c r="A44" s="120" t="str">
        <f>IF(YTD!A44="","",YTD!A44)</f>
        <v/>
      </c>
      <c r="B44" s="59"/>
      <c r="C44" s="59"/>
      <c r="D44" s="59" t="str">
        <f t="shared" si="1"/>
        <v/>
      </c>
      <c r="E44" s="124"/>
      <c r="F44" s="125"/>
      <c r="G44" s="125"/>
      <c r="H44" s="125"/>
      <c r="I44" s="125"/>
    </row>
    <row r="45" spans="1:15">
      <c r="A45" s="120" t="str">
        <f>IF(YTD!A45="","",YTD!A45)</f>
        <v/>
      </c>
      <c r="B45" s="59"/>
      <c r="C45" s="59"/>
      <c r="D45" s="59" t="str">
        <f t="shared" si="1"/>
        <v/>
      </c>
      <c r="E45" s="124"/>
      <c r="F45" s="125"/>
      <c r="G45" s="125"/>
      <c r="H45" s="125"/>
      <c r="I45" s="125"/>
    </row>
    <row r="46" spans="1:15">
      <c r="A46" s="120" t="str">
        <f>IF(YTD!A46="","",YTD!A46)</f>
        <v/>
      </c>
      <c r="B46" s="59"/>
      <c r="C46" s="59"/>
      <c r="D46" s="59" t="str">
        <f t="shared" si="1"/>
        <v/>
      </c>
      <c r="E46" s="124"/>
      <c r="F46" s="125"/>
      <c r="G46" s="125"/>
      <c r="H46" s="125"/>
      <c r="I46" s="125"/>
    </row>
    <row r="47" spans="1:15" ht="13">
      <c r="A47" s="126" t="s">
        <v>30</v>
      </c>
      <c r="B47" s="126">
        <f>SUM(B5:B46)</f>
        <v>0</v>
      </c>
      <c r="C47" s="126">
        <f t="shared" ref="C47:I47" si="3">SUM(C5:C46)</f>
        <v>0</v>
      </c>
      <c r="D47" s="126">
        <f t="shared" si="3"/>
        <v>0</v>
      </c>
      <c r="E47" s="148">
        <f t="shared" si="3"/>
        <v>0</v>
      </c>
      <c r="F47" s="126">
        <f t="shared" si="3"/>
        <v>0</v>
      </c>
      <c r="G47" s="126">
        <f t="shared" si="3"/>
        <v>0</v>
      </c>
      <c r="H47" s="126">
        <f t="shared" si="3"/>
        <v>0</v>
      </c>
      <c r="I47" s="126">
        <f t="shared" si="3"/>
        <v>0</v>
      </c>
    </row>
    <row r="49" spans="1:15" ht="13">
      <c r="A49" s="6"/>
      <c r="B49" s="6"/>
      <c r="C49" s="6"/>
      <c r="D49" s="6"/>
      <c r="E49" s="6"/>
      <c r="F49" s="7" t="s">
        <v>31</v>
      </c>
      <c r="G49" s="43"/>
      <c r="H49" s="6"/>
      <c r="I49" s="6"/>
      <c r="J49" s="6"/>
      <c r="K49" s="6"/>
      <c r="L49" s="6"/>
      <c r="M49" s="6"/>
      <c r="N49" s="6"/>
      <c r="O49" s="6"/>
    </row>
    <row r="51" spans="1:15" ht="13">
      <c r="A51" s="19" t="s">
        <v>32</v>
      </c>
      <c r="B51" s="19">
        <v>1</v>
      </c>
      <c r="C51" s="19">
        <v>2</v>
      </c>
      <c r="D51" s="19">
        <v>3</v>
      </c>
      <c r="E51" s="19">
        <v>4</v>
      </c>
      <c r="F51" s="19" t="s">
        <v>33</v>
      </c>
      <c r="G51" s="20" t="s">
        <v>34</v>
      </c>
      <c r="K51" s="44" t="s">
        <v>35</v>
      </c>
      <c r="L51" s="45"/>
      <c r="M51" s="19" t="s">
        <v>36</v>
      </c>
      <c r="N51" s="19" t="s">
        <v>37</v>
      </c>
      <c r="O51" s="20" t="s">
        <v>34</v>
      </c>
    </row>
    <row r="52" spans="1:15" ht="12.75" customHeight="1">
      <c r="A52" s="46" t="s">
        <v>22</v>
      </c>
      <c r="B52" s="61"/>
      <c r="C52" s="61"/>
      <c r="D52" s="61"/>
      <c r="E52" s="61"/>
      <c r="F52" s="61"/>
      <c r="G52" s="145">
        <f>SUM(B52:F52)</f>
        <v>0</v>
      </c>
      <c r="K52" s="47" t="s">
        <v>22</v>
      </c>
      <c r="L52" s="45"/>
      <c r="M52" s="61"/>
      <c r="N52" s="61"/>
      <c r="O52" s="145">
        <f>SUM(M52:N52)</f>
        <v>0</v>
      </c>
    </row>
    <row r="53" spans="1:15" ht="13">
      <c r="A53" s="56" t="str">
        <f>$F$1</f>
        <v>Opponent</v>
      </c>
      <c r="B53" s="72"/>
      <c r="C53" s="72"/>
      <c r="D53" s="72"/>
      <c r="E53" s="72"/>
      <c r="F53" s="72"/>
      <c r="G53" s="40">
        <f>SUM(B53:F53)</f>
        <v>0</v>
      </c>
      <c r="K53" s="155" t="str">
        <f>$F$1</f>
        <v>Opponent</v>
      </c>
      <c r="L53" s="156"/>
      <c r="M53" s="87"/>
      <c r="N53" s="87"/>
      <c r="O53" s="88">
        <f>SUM(M53:N53)</f>
        <v>0</v>
      </c>
    </row>
    <row r="54" spans="1:15" ht="12.75" customHeight="1"/>
    <row r="55" spans="1:15" ht="12.75" customHeight="1">
      <c r="A55" s="49" t="s">
        <v>38</v>
      </c>
      <c r="B55" s="19" t="s">
        <v>39</v>
      </c>
      <c r="C55" s="19" t="s">
        <v>40</v>
      </c>
      <c r="D55" s="19" t="s">
        <v>41</v>
      </c>
      <c r="E55" s="20" t="s">
        <v>42</v>
      </c>
      <c r="K55" s="36" t="s">
        <v>43</v>
      </c>
    </row>
    <row r="56" spans="1:15" ht="12.75" customHeight="1">
      <c r="A56" s="49" t="s">
        <v>44</v>
      </c>
      <c r="B56" s="72"/>
      <c r="C56" s="72"/>
      <c r="D56" s="24" t="str">
        <f>IF(B56="","",C56/B56)</f>
        <v/>
      </c>
      <c r="E56" s="74"/>
      <c r="K56" s="8" t="s">
        <v>45</v>
      </c>
      <c r="L56" s="149"/>
      <c r="M56" s="150"/>
      <c r="N56" s="151"/>
    </row>
    <row r="57" spans="1:15" ht="13">
      <c r="A57" s="49"/>
      <c r="K57" s="46" t="s">
        <v>46</v>
      </c>
      <c r="L57" s="149"/>
      <c r="M57" s="150"/>
      <c r="N57" s="151"/>
    </row>
    <row r="58" spans="1:15" ht="13">
      <c r="A58" s="49" t="s">
        <v>46</v>
      </c>
      <c r="B58" s="19" t="s">
        <v>48</v>
      </c>
      <c r="C58" s="19" t="s">
        <v>49</v>
      </c>
      <c r="D58" s="19" t="s">
        <v>40</v>
      </c>
      <c r="E58" s="19" t="s">
        <v>20</v>
      </c>
      <c r="F58" s="19" t="s">
        <v>50</v>
      </c>
      <c r="G58" s="19" t="s">
        <v>16</v>
      </c>
      <c r="H58" s="20" t="s">
        <v>42</v>
      </c>
      <c r="I58" s="51"/>
      <c r="K58" s="46" t="s">
        <v>47</v>
      </c>
      <c r="L58" s="149"/>
      <c r="M58" s="150"/>
      <c r="N58" s="151"/>
    </row>
    <row r="59" spans="1:15" ht="13">
      <c r="A59" s="49" t="s">
        <v>44</v>
      </c>
      <c r="B59" s="72"/>
      <c r="C59" s="72"/>
      <c r="D59" s="72"/>
      <c r="E59" s="37" t="str">
        <f>IF(C59=0,"",D59/B59)</f>
        <v/>
      </c>
      <c r="F59" s="53" t="str">
        <f>IF(C59=0,"",B59/C59)</f>
        <v/>
      </c>
      <c r="G59" s="72"/>
      <c r="H59" s="74"/>
      <c r="J59" s="51"/>
      <c r="K59" s="46" t="s">
        <v>34</v>
      </c>
      <c r="L59" s="152">
        <f>SUM(L56:N58)</f>
        <v>0</v>
      </c>
      <c r="M59" s="153"/>
      <c r="N59" s="154"/>
    </row>
  </sheetData>
  <mergeCells count="5">
    <mergeCell ref="L58:N58"/>
    <mergeCell ref="L59:N59"/>
    <mergeCell ref="K53:L53"/>
    <mergeCell ref="L56:N56"/>
    <mergeCell ref="L57:N57"/>
  </mergeCells>
  <pageMargins left="0.5" right="0.5" top="0.39583333333333331" bottom="0.33333333333333331" header="0.19791666666666666" footer="0.51180555555555596"/>
  <pageSetup fitToWidth="0" fitToHeight="0" orientation="portrait" r:id="rId1"/>
  <headerFooter alignWithMargins="0">
    <oddHeader>&amp;L&amp;"Times New Roman,Regular"&amp;12           &amp;"Calibri,Bold"&amp;14 2017 MANHEIM CENTRAL BARONS FOOTBALL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68"/>
  <sheetViews>
    <sheetView view="pageLayout" topLeftCell="A19" zoomScaleNormal="100" workbookViewId="0">
      <selection activeCell="Q30" sqref="Q30"/>
    </sheetView>
  </sheetViews>
  <sheetFormatPr defaultRowHeight="12.5"/>
  <cols>
    <col min="1" max="1" width="12.1796875" customWidth="1"/>
    <col min="2" max="2" width="7.179687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81640625" customWidth="1"/>
    <col min="8" max="8" width="4.81640625" customWidth="1"/>
    <col min="9" max="9" width="4.1796875" customWidth="1"/>
    <col min="10" max="10" width="1.453125" customWidth="1"/>
    <col min="11" max="11" width="10.1796875" customWidth="1"/>
    <col min="12" max="12" width="3.54296875" customWidth="1"/>
    <col min="13" max="13" width="6.81640625" customWidth="1"/>
    <col min="14" max="14" width="4.54296875" customWidth="1"/>
    <col min="15" max="15" width="4.81640625" customWidth="1"/>
    <col min="16" max="16" width="9.1796875" customWidth="1"/>
  </cols>
  <sheetData>
    <row r="1" spans="1:15" ht="13">
      <c r="A1" s="92" t="s">
        <v>0</v>
      </c>
      <c r="B1" s="92"/>
      <c r="C1" s="92"/>
      <c r="D1" s="2"/>
      <c r="E1" s="93" t="s">
        <v>53</v>
      </c>
      <c r="F1" s="92" t="s">
        <v>101</v>
      </c>
      <c r="G1" s="92"/>
      <c r="H1" s="92"/>
      <c r="I1" s="2"/>
      <c r="J1" s="2"/>
      <c r="K1" s="94" t="s">
        <v>102</v>
      </c>
      <c r="L1" s="55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pans="1:15" ht="13">
      <c r="A3" s="8"/>
      <c r="B3" s="9" t="s">
        <v>3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1"/>
      <c r="I3" s="12"/>
      <c r="J3" s="13"/>
      <c r="K3" s="14" t="s">
        <v>8</v>
      </c>
    </row>
    <row r="4" spans="1:15" ht="13">
      <c r="A4" s="121" t="s">
        <v>9</v>
      </c>
      <c r="B4" s="121" t="s">
        <v>10</v>
      </c>
      <c r="C4" s="121" t="s">
        <v>11</v>
      </c>
      <c r="D4" s="122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3" t="s">
        <v>17</v>
      </c>
      <c r="J4" s="18"/>
      <c r="K4" s="19" t="s">
        <v>9</v>
      </c>
      <c r="L4" s="19" t="s">
        <v>18</v>
      </c>
      <c r="M4" s="19" t="s">
        <v>19</v>
      </c>
      <c r="N4" s="19" t="s">
        <v>20</v>
      </c>
      <c r="O4" s="20" t="s">
        <v>21</v>
      </c>
    </row>
    <row r="5" spans="1:15">
      <c r="A5" s="120" t="str">
        <f>IF(YTD!A5="","",YTD!A5)</f>
        <v>Jake Novak</v>
      </c>
      <c r="B5" s="59">
        <v>9</v>
      </c>
      <c r="C5" s="59">
        <v>2</v>
      </c>
      <c r="D5" s="59">
        <f>IF(SUM(B5:C5)=0,"",(B5*2)+C5)</f>
        <v>20</v>
      </c>
      <c r="E5" s="124"/>
      <c r="F5" s="125"/>
      <c r="G5" s="125"/>
      <c r="H5" s="125"/>
      <c r="I5" s="125"/>
      <c r="K5" s="21" t="str">
        <f>IF(YTD!K5="","",YTD!K5)</f>
        <v>Ben Wagner</v>
      </c>
      <c r="L5" s="61"/>
      <c r="M5" s="61"/>
      <c r="N5" s="86" t="str">
        <f t="shared" ref="N5:N18" si="0">IF(L5=0,"",M5/L5)</f>
        <v/>
      </c>
      <c r="O5" s="144"/>
    </row>
    <row r="6" spans="1:15">
      <c r="A6" s="120" t="str">
        <f>IF(YTD!A6="","",YTD!A6)</f>
        <v>Will Rivers</v>
      </c>
      <c r="B6" s="59">
        <v>3</v>
      </c>
      <c r="C6" s="59">
        <v>2</v>
      </c>
      <c r="D6" s="59">
        <f t="shared" ref="D6:D46" si="1">IF(SUM(B6:C6)=0,"",(B6*2)+C6)</f>
        <v>8</v>
      </c>
      <c r="E6" s="124"/>
      <c r="F6" s="125"/>
      <c r="G6" s="125"/>
      <c r="H6" s="125">
        <v>1</v>
      </c>
      <c r="I6" s="125"/>
      <c r="K6" s="21" t="str">
        <f>IF(YTD!K6="","",YTD!K6)</f>
        <v>Tyler Flick</v>
      </c>
      <c r="L6" s="61"/>
      <c r="M6" s="61"/>
      <c r="N6" s="86" t="str">
        <f t="shared" si="0"/>
        <v/>
      </c>
      <c r="O6" s="144"/>
    </row>
    <row r="7" spans="1:15">
      <c r="A7" s="120" t="str">
        <f>IF(YTD!A7="","",YTD!A7)</f>
        <v xml:space="preserve">Tyler Simon </v>
      </c>
      <c r="B7" s="59">
        <v>4</v>
      </c>
      <c r="C7" s="59">
        <v>10</v>
      </c>
      <c r="D7" s="59">
        <f t="shared" si="1"/>
        <v>18</v>
      </c>
      <c r="E7" s="124"/>
      <c r="F7" s="125"/>
      <c r="G7" s="125"/>
      <c r="H7" s="125"/>
      <c r="I7" s="125"/>
      <c r="K7" s="21" t="str">
        <f>IF(YTD!K7="","",YTD!K7)</f>
        <v>Evan Hosler</v>
      </c>
      <c r="L7" s="61"/>
      <c r="M7" s="61"/>
      <c r="N7" s="86" t="str">
        <f t="shared" si="0"/>
        <v/>
      </c>
      <c r="O7" s="144"/>
    </row>
    <row r="8" spans="1:15">
      <c r="A8" s="120" t="str">
        <f>IF(YTD!A8="","",YTD!A8)</f>
        <v>Colin Erb</v>
      </c>
      <c r="B8" s="59">
        <v>4</v>
      </c>
      <c r="C8" s="59">
        <v>1</v>
      </c>
      <c r="D8" s="59">
        <f t="shared" si="1"/>
        <v>9</v>
      </c>
      <c r="E8" s="124"/>
      <c r="F8" s="125"/>
      <c r="G8" s="125"/>
      <c r="H8" s="125"/>
      <c r="I8" s="125"/>
      <c r="K8" s="21" t="str">
        <f>IF(YTD!K8="","",YTD!K8)</f>
        <v>Jake Novak</v>
      </c>
      <c r="L8" s="61"/>
      <c r="M8" s="61"/>
      <c r="N8" s="86" t="str">
        <f t="shared" si="0"/>
        <v/>
      </c>
      <c r="O8" s="144"/>
    </row>
    <row r="9" spans="1:15">
      <c r="A9" s="120" t="str">
        <f>IF(YTD!A9="","",YTD!A9)</f>
        <v>Tyler Flick</v>
      </c>
      <c r="B9" s="59"/>
      <c r="C9" s="59"/>
      <c r="D9" s="59" t="str">
        <f t="shared" si="1"/>
        <v/>
      </c>
      <c r="E9" s="124"/>
      <c r="F9" s="125"/>
      <c r="G9" s="125"/>
      <c r="H9" s="125"/>
      <c r="I9" s="125"/>
      <c r="K9" s="21" t="str">
        <f>IF(YTD!K9="","",YTD!K9)</f>
        <v>Colby Wagner</v>
      </c>
      <c r="L9" s="61"/>
      <c r="M9" s="61"/>
      <c r="N9" s="86" t="str">
        <f t="shared" si="0"/>
        <v/>
      </c>
      <c r="O9" s="144"/>
    </row>
    <row r="10" spans="1:15">
      <c r="A10" s="120" t="str">
        <f>IF(YTD!A10="","",YTD!A10)</f>
        <v>Joe Kolk</v>
      </c>
      <c r="B10" s="59">
        <v>1</v>
      </c>
      <c r="C10" s="59">
        <v>4</v>
      </c>
      <c r="D10" s="59">
        <f t="shared" si="1"/>
        <v>6</v>
      </c>
      <c r="E10" s="124"/>
      <c r="F10" s="125"/>
      <c r="G10" s="125"/>
      <c r="H10" s="125"/>
      <c r="I10" s="125"/>
      <c r="K10" s="21" t="str">
        <f>IF(YTD!K10="","",YTD!K10)</f>
        <v>Will Rivers</v>
      </c>
      <c r="L10" s="61">
        <v>1</v>
      </c>
      <c r="M10" s="61">
        <v>51</v>
      </c>
      <c r="N10" s="86">
        <f t="shared" si="0"/>
        <v>51</v>
      </c>
      <c r="O10" s="144"/>
    </row>
    <row r="11" spans="1:15">
      <c r="A11" s="120" t="str">
        <f>IF(YTD!A11="","",YTD!A11)</f>
        <v>Landan Moyer</v>
      </c>
      <c r="B11" s="59">
        <v>5</v>
      </c>
      <c r="C11" s="59">
        <v>5</v>
      </c>
      <c r="D11" s="59">
        <f t="shared" si="1"/>
        <v>15</v>
      </c>
      <c r="E11" s="124">
        <v>1</v>
      </c>
      <c r="F11" s="125"/>
      <c r="G11" s="125"/>
      <c r="H11" s="125"/>
      <c r="I11" s="125"/>
      <c r="K11" s="21" t="str">
        <f>IF(YTD!K11="","",YTD!K11)</f>
        <v>Isaac Perron</v>
      </c>
      <c r="L11" s="61">
        <v>1</v>
      </c>
      <c r="M11" s="61">
        <v>0</v>
      </c>
      <c r="N11" s="86">
        <f t="shared" si="0"/>
        <v>0</v>
      </c>
      <c r="O11" s="144"/>
    </row>
    <row r="12" spans="1:15">
      <c r="A12" s="120" t="str">
        <f>IF(YTD!A12="","",YTD!A12)</f>
        <v>Tyler Dougherty</v>
      </c>
      <c r="B12" s="59"/>
      <c r="C12" s="59"/>
      <c r="D12" s="59" t="str">
        <f t="shared" si="1"/>
        <v/>
      </c>
      <c r="E12" s="124"/>
      <c r="F12" s="125"/>
      <c r="G12" s="125"/>
      <c r="H12" s="125"/>
      <c r="I12" s="125"/>
      <c r="K12" s="21" t="str">
        <f>IF(YTD!K12="","",YTD!K12)</f>
        <v>Tyler Simon</v>
      </c>
      <c r="L12" s="61"/>
      <c r="M12" s="61"/>
      <c r="N12" s="86" t="str">
        <f t="shared" si="0"/>
        <v/>
      </c>
      <c r="O12" s="144"/>
    </row>
    <row r="13" spans="1:15">
      <c r="A13" s="120" t="str">
        <f>IF(YTD!A13="","",YTD!A13)</f>
        <v>Giovanni Lester</v>
      </c>
      <c r="B13" s="59">
        <v>1</v>
      </c>
      <c r="C13" s="59"/>
      <c r="D13" s="59">
        <f t="shared" si="1"/>
        <v>2</v>
      </c>
      <c r="E13" s="124"/>
      <c r="F13" s="125"/>
      <c r="G13" s="125"/>
      <c r="H13" s="125"/>
      <c r="I13" s="125"/>
      <c r="K13" s="21" t="str">
        <f>IF(YTD!K13="","",YTD!K13)</f>
        <v/>
      </c>
      <c r="L13" s="61"/>
      <c r="M13" s="61"/>
      <c r="N13" s="86" t="str">
        <f t="shared" si="0"/>
        <v/>
      </c>
      <c r="O13" s="144"/>
    </row>
    <row r="14" spans="1:15">
      <c r="A14" s="120" t="str">
        <f>IF(YTD!A14="","",YTD!A14)</f>
        <v>Garret Fittery</v>
      </c>
      <c r="B14" s="59">
        <v>2</v>
      </c>
      <c r="C14" s="59">
        <v>3</v>
      </c>
      <c r="D14" s="59">
        <f t="shared" si="1"/>
        <v>7</v>
      </c>
      <c r="E14" s="124"/>
      <c r="F14" s="125"/>
      <c r="G14" s="125"/>
      <c r="H14" s="125"/>
      <c r="I14" s="125"/>
      <c r="K14" s="21" t="str">
        <f>IF(YTD!K14="","",YTD!K14)</f>
        <v/>
      </c>
      <c r="L14" s="61"/>
      <c r="M14" s="61"/>
      <c r="N14" s="86" t="str">
        <f t="shared" si="0"/>
        <v/>
      </c>
      <c r="O14" s="144"/>
    </row>
    <row r="15" spans="1:15">
      <c r="A15" s="120" t="str">
        <f>IF(YTD!A15="","",YTD!A15)</f>
        <v>Evan Hosler</v>
      </c>
      <c r="B15" s="59">
        <v>8</v>
      </c>
      <c r="C15" s="59">
        <v>3</v>
      </c>
      <c r="D15" s="59">
        <f t="shared" si="1"/>
        <v>19</v>
      </c>
      <c r="E15" s="124"/>
      <c r="F15" s="125"/>
      <c r="G15" s="125"/>
      <c r="H15" s="125"/>
      <c r="I15" s="125"/>
      <c r="K15" s="21" t="str">
        <f>IF(YTD!K15="","",YTD!K15)</f>
        <v/>
      </c>
      <c r="L15" s="61"/>
      <c r="M15" s="61"/>
      <c r="N15" s="86" t="str">
        <f t="shared" si="0"/>
        <v/>
      </c>
      <c r="O15" s="144"/>
    </row>
    <row r="16" spans="1:15">
      <c r="A16" s="120" t="str">
        <f>IF(YTD!A16="","",YTD!A16)</f>
        <v>Colby Waqner</v>
      </c>
      <c r="B16" s="59"/>
      <c r="C16" s="59"/>
      <c r="D16" s="59" t="str">
        <f t="shared" si="1"/>
        <v/>
      </c>
      <c r="E16" s="124"/>
      <c r="F16" s="125"/>
      <c r="G16" s="125"/>
      <c r="H16" s="125"/>
      <c r="I16" s="125"/>
      <c r="K16" s="21" t="str">
        <f>IF(YTD!K16="","",YTD!K16)</f>
        <v/>
      </c>
      <c r="L16" s="61"/>
      <c r="M16" s="61"/>
      <c r="N16" s="86" t="str">
        <f t="shared" si="0"/>
        <v/>
      </c>
      <c r="O16" s="144"/>
    </row>
    <row r="17" spans="1:15">
      <c r="A17" s="120" t="str">
        <f>IF(YTD!A17="","",YTD!A17)</f>
        <v>Isaac Perron</v>
      </c>
      <c r="B17" s="59">
        <v>3</v>
      </c>
      <c r="C17" s="59">
        <v>2</v>
      </c>
      <c r="D17" s="59">
        <f t="shared" si="1"/>
        <v>8</v>
      </c>
      <c r="E17" s="124"/>
      <c r="F17" s="125"/>
      <c r="G17" s="125"/>
      <c r="H17" s="125">
        <v>1</v>
      </c>
      <c r="I17" s="125"/>
      <c r="K17" s="21" t="str">
        <f>IF(YTD!K17="","",YTD!K17)</f>
        <v/>
      </c>
      <c r="L17" s="61"/>
      <c r="M17" s="61"/>
      <c r="N17" s="86" t="str">
        <f t="shared" si="0"/>
        <v/>
      </c>
      <c r="O17" s="144"/>
    </row>
    <row r="18" spans="1:15">
      <c r="A18" s="120" t="str">
        <f>IF(YTD!A18="","",YTD!A18)</f>
        <v>Nick Griest</v>
      </c>
      <c r="B18" s="59">
        <v>2</v>
      </c>
      <c r="C18" s="59">
        <v>1</v>
      </c>
      <c r="D18" s="59">
        <f t="shared" si="1"/>
        <v>5</v>
      </c>
      <c r="E18" s="124"/>
      <c r="F18" s="125"/>
      <c r="G18" s="125"/>
      <c r="H18" s="125"/>
      <c r="I18" s="125"/>
      <c r="K18" s="21" t="str">
        <f>IF(YTD!K18="","",YTD!K18)</f>
        <v/>
      </c>
      <c r="L18" s="61"/>
      <c r="M18" s="61"/>
      <c r="N18" s="86" t="str">
        <f t="shared" si="0"/>
        <v/>
      </c>
      <c r="O18" s="144"/>
    </row>
    <row r="19" spans="1:15" ht="13">
      <c r="A19" s="120" t="str">
        <f>IF(YTD!A19="","",YTD!A19)</f>
        <v>Preston Martin</v>
      </c>
      <c r="B19" s="59"/>
      <c r="C19" s="59"/>
      <c r="D19" s="59" t="str">
        <f t="shared" si="1"/>
        <v/>
      </c>
      <c r="E19" s="124"/>
      <c r="F19" s="125"/>
      <c r="G19" s="125"/>
      <c r="H19" s="125"/>
      <c r="I19" s="125"/>
      <c r="K19" s="38" t="s">
        <v>22</v>
      </c>
      <c r="L19" s="39">
        <f>IF(SUM(L5:L18)=0,"",SUM(L5:L18))</f>
        <v>2</v>
      </c>
      <c r="M19" s="39">
        <f>IF(SUM(M5:M18)=0,"",SUM(M5:M18))</f>
        <v>51</v>
      </c>
      <c r="N19" s="147">
        <f>IFERROR(IF(L19="","",M19/L19),0)</f>
        <v>25.5</v>
      </c>
      <c r="O19" s="40" t="str">
        <f>IF(SUM(O5:O18)=0,"",SUM(O5:O18))</f>
        <v/>
      </c>
    </row>
    <row r="20" spans="1:15" ht="13">
      <c r="A20" s="120" t="str">
        <f>IF(YTD!A20="","",YTD!A20)</f>
        <v>Dalton Gainer</v>
      </c>
      <c r="B20" s="59"/>
      <c r="C20" s="59"/>
      <c r="D20" s="59" t="str">
        <f t="shared" si="1"/>
        <v/>
      </c>
      <c r="E20" s="124"/>
      <c r="F20" s="125"/>
      <c r="G20" s="125"/>
      <c r="H20" s="125"/>
      <c r="I20" s="125"/>
      <c r="K20" s="56" t="str">
        <f>$F$1</f>
        <v>Gateway</v>
      </c>
      <c r="L20" s="71">
        <v>1</v>
      </c>
      <c r="M20" s="70">
        <v>31</v>
      </c>
      <c r="N20" s="86">
        <f>IF(L20=0,"",M20/L20)</f>
        <v>31</v>
      </c>
      <c r="O20" s="70"/>
    </row>
    <row r="21" spans="1:15">
      <c r="A21" s="120" t="str">
        <f>IF(YTD!A21="","",YTD!A21)</f>
        <v>Cayden Warner</v>
      </c>
      <c r="B21" s="59"/>
      <c r="C21" s="59"/>
      <c r="D21" s="59" t="str">
        <f t="shared" si="1"/>
        <v/>
      </c>
      <c r="E21" s="124"/>
      <c r="F21" s="125"/>
      <c r="G21" s="125"/>
      <c r="H21" s="125"/>
      <c r="I21" s="125"/>
    </row>
    <row r="22" spans="1:15">
      <c r="A22" s="120" t="str">
        <f>IF(YTD!A22="","",YTD!A22)</f>
        <v>Ben Wagner</v>
      </c>
      <c r="B22" s="59"/>
      <c r="C22" s="59"/>
      <c r="D22" s="59" t="str">
        <f t="shared" si="1"/>
        <v/>
      </c>
      <c r="E22" s="124"/>
      <c r="F22" s="125"/>
      <c r="G22" s="125"/>
      <c r="H22" s="125"/>
      <c r="I22" s="125"/>
    </row>
    <row r="23" spans="1:15">
      <c r="A23" s="120" t="str">
        <f>IF(YTD!A23="","",YTD!A23)</f>
        <v>Troy Kolk</v>
      </c>
      <c r="B23" s="59">
        <v>1</v>
      </c>
      <c r="C23" s="59">
        <v>1</v>
      </c>
      <c r="D23" s="59">
        <f t="shared" si="1"/>
        <v>3</v>
      </c>
      <c r="E23" s="124"/>
      <c r="F23" s="125">
        <v>1</v>
      </c>
      <c r="G23" s="125"/>
      <c r="H23" s="125"/>
      <c r="I23" s="125"/>
    </row>
    <row r="24" spans="1:15" ht="13">
      <c r="A24" s="120" t="str">
        <f>IF(YTD!A24="","",YTD!A24)</f>
        <v>Tyler Hartl</v>
      </c>
      <c r="B24" s="59"/>
      <c r="C24" s="59"/>
      <c r="D24" s="59" t="str">
        <f t="shared" si="1"/>
        <v/>
      </c>
      <c r="E24" s="124"/>
      <c r="F24" s="125"/>
      <c r="G24" s="125"/>
      <c r="H24" s="125"/>
      <c r="I24" s="125"/>
      <c r="K24" s="36" t="s">
        <v>24</v>
      </c>
    </row>
    <row r="25" spans="1:15" ht="13">
      <c r="A25" s="120" t="str">
        <f>IF(YTD!A25="","",YTD!A25)</f>
        <v>Jake Harbach</v>
      </c>
      <c r="B25" s="59"/>
      <c r="C25" s="59"/>
      <c r="D25" s="59" t="str">
        <f t="shared" si="1"/>
        <v/>
      </c>
      <c r="E25" s="124"/>
      <c r="F25" s="125"/>
      <c r="G25" s="125"/>
      <c r="H25" s="125"/>
      <c r="I25" s="125"/>
      <c r="K25" s="19" t="s">
        <v>9</v>
      </c>
      <c r="L25" s="19" t="s">
        <v>18</v>
      </c>
      <c r="M25" s="19" t="s">
        <v>25</v>
      </c>
      <c r="N25" s="19" t="s">
        <v>20</v>
      </c>
      <c r="O25" s="20" t="s">
        <v>26</v>
      </c>
    </row>
    <row r="26" spans="1:15">
      <c r="A26" s="120" t="str">
        <f>IF(YTD!A26="","",YTD!A26)</f>
        <v>Brooklyn Bicksler</v>
      </c>
      <c r="B26" s="59"/>
      <c r="C26" s="59">
        <v>1</v>
      </c>
      <c r="D26" s="59">
        <f t="shared" si="1"/>
        <v>1</v>
      </c>
      <c r="E26" s="124"/>
      <c r="F26" s="125"/>
      <c r="G26" s="125"/>
      <c r="H26" s="125"/>
      <c r="I26" s="125"/>
      <c r="K26" s="21" t="str">
        <f>IF(YTD!K26="","",YTD!K26)</f>
        <v>Tyler Simon</v>
      </c>
      <c r="L26" s="72">
        <v>5</v>
      </c>
      <c r="M26" s="72">
        <v>262</v>
      </c>
      <c r="N26" s="24">
        <f t="shared" ref="N26:N32" si="2">IF(L26=0,"",M26/L26)</f>
        <v>52.4</v>
      </c>
      <c r="O26" s="74">
        <v>3</v>
      </c>
    </row>
    <row r="27" spans="1:15">
      <c r="A27" s="120" t="str">
        <f>IF(YTD!A27="","",YTD!A27)</f>
        <v>Chris Shaw</v>
      </c>
      <c r="B27" s="59"/>
      <c r="C27" s="59"/>
      <c r="D27" s="59" t="str">
        <f t="shared" si="1"/>
        <v/>
      </c>
      <c r="E27" s="124"/>
      <c r="F27" s="125"/>
      <c r="G27" s="125"/>
      <c r="H27" s="125"/>
      <c r="I27" s="125"/>
      <c r="K27" s="21" t="str">
        <f>IF(YTD!K27="","",YTD!K27)</f>
        <v>Niko Gavala</v>
      </c>
      <c r="L27" s="61"/>
      <c r="M27" s="61"/>
      <c r="N27" s="24" t="str">
        <f t="shared" si="2"/>
        <v/>
      </c>
      <c r="O27" s="144"/>
    </row>
    <row r="28" spans="1:15">
      <c r="A28" s="120" t="str">
        <f>IF(YTD!A28="","",YTD!A28)</f>
        <v>Tyler Hartl</v>
      </c>
      <c r="B28" s="59"/>
      <c r="C28" s="59"/>
      <c r="D28" s="59" t="str">
        <f t="shared" si="1"/>
        <v/>
      </c>
      <c r="E28" s="124"/>
      <c r="F28" s="125"/>
      <c r="G28" s="125"/>
      <c r="H28" s="125"/>
      <c r="I28" s="125"/>
      <c r="K28" s="21" t="str">
        <f>IF(YTD!K28="","",YTD!K28)</f>
        <v/>
      </c>
      <c r="L28" s="61"/>
      <c r="M28" s="61"/>
      <c r="N28" s="24" t="str">
        <f t="shared" si="2"/>
        <v/>
      </c>
      <c r="O28" s="144"/>
    </row>
    <row r="29" spans="1:15">
      <c r="A29" s="120" t="str">
        <f>IF(YTD!A29="","",YTD!A29)</f>
        <v>Maliki Rivera</v>
      </c>
      <c r="B29" s="59"/>
      <c r="C29" s="59"/>
      <c r="D29" s="59" t="str">
        <f t="shared" si="1"/>
        <v/>
      </c>
      <c r="E29" s="124"/>
      <c r="F29" s="125"/>
      <c r="G29" s="125"/>
      <c r="H29" s="125"/>
      <c r="I29" s="125"/>
      <c r="K29" s="21" t="str">
        <f>IF(YTD!K29="","",YTD!K29)</f>
        <v/>
      </c>
      <c r="L29" s="61"/>
      <c r="M29" s="61"/>
      <c r="N29" s="24" t="str">
        <f t="shared" si="2"/>
        <v/>
      </c>
      <c r="O29" s="144"/>
    </row>
    <row r="30" spans="1:15">
      <c r="A30" s="120" t="str">
        <f>IF(YTD!A30="","",YTD!A30)</f>
        <v>Cole Lastinger</v>
      </c>
      <c r="B30" s="59"/>
      <c r="C30" s="59"/>
      <c r="D30" s="59" t="str">
        <f t="shared" si="1"/>
        <v/>
      </c>
      <c r="E30" s="124"/>
      <c r="F30" s="125"/>
      <c r="G30" s="125"/>
      <c r="H30" s="125"/>
      <c r="I30" s="125"/>
      <c r="K30" s="21" t="str">
        <f>IF(YTD!K30="","",YTD!K30)</f>
        <v/>
      </c>
      <c r="L30" s="61"/>
      <c r="M30" s="61"/>
      <c r="N30" s="24" t="str">
        <f t="shared" si="2"/>
        <v/>
      </c>
      <c r="O30" s="144"/>
    </row>
    <row r="31" spans="1:15" ht="13">
      <c r="A31" s="120" t="str">
        <f>IF(YTD!A31="","",YTD!A31)</f>
        <v>Dominic Pietsch</v>
      </c>
      <c r="B31" s="59"/>
      <c r="C31" s="59"/>
      <c r="D31" s="59" t="str">
        <f t="shared" si="1"/>
        <v/>
      </c>
      <c r="E31" s="124"/>
      <c r="F31" s="125"/>
      <c r="G31" s="125"/>
      <c r="H31" s="125"/>
      <c r="I31" s="125"/>
      <c r="K31" s="38" t="s">
        <v>22</v>
      </c>
      <c r="L31" s="39">
        <f>IF(SUM(L26:L30)=0,"",SUM(L26:L30))</f>
        <v>5</v>
      </c>
      <c r="M31" s="39">
        <f>IF(SUM(M26:M30)=0,"",SUM(M26:M30))</f>
        <v>262</v>
      </c>
      <c r="N31" s="31">
        <f>IF(L31="","",M31/L31)</f>
        <v>52.4</v>
      </c>
      <c r="O31" s="39">
        <f>IF(SUM(O26:O30)=0,"",SUM(O26:O30))</f>
        <v>3</v>
      </c>
    </row>
    <row r="32" spans="1:15" ht="13">
      <c r="A32" s="120" t="str">
        <f>IF(YTD!A32="","",YTD!A32)</f>
        <v>Chris Pagano</v>
      </c>
      <c r="B32" s="59"/>
      <c r="C32" s="59"/>
      <c r="D32" s="59" t="str">
        <f t="shared" si="1"/>
        <v/>
      </c>
      <c r="E32" s="124"/>
      <c r="F32" s="125"/>
      <c r="G32" s="125"/>
      <c r="H32" s="125"/>
      <c r="I32" s="125"/>
      <c r="K32" s="56" t="str">
        <f>$F$1</f>
        <v>Gateway</v>
      </c>
      <c r="L32" s="73">
        <v>6</v>
      </c>
      <c r="M32" s="70">
        <v>198</v>
      </c>
      <c r="N32" s="31">
        <f t="shared" si="2"/>
        <v>33</v>
      </c>
      <c r="O32" s="70">
        <v>0</v>
      </c>
    </row>
    <row r="33" spans="1:15">
      <c r="A33" s="120" t="str">
        <f>IF(YTD!A33="","",YTD!A33)</f>
        <v>Jake Martin</v>
      </c>
      <c r="B33" s="59"/>
      <c r="C33" s="59"/>
      <c r="D33" s="59" t="str">
        <f t="shared" si="1"/>
        <v/>
      </c>
      <c r="E33" s="124"/>
      <c r="F33" s="125"/>
      <c r="G33" s="125"/>
      <c r="H33" s="125"/>
      <c r="I33" s="125"/>
      <c r="L33" t="s">
        <v>27</v>
      </c>
    </row>
    <row r="34" spans="1:15">
      <c r="A34" s="120" t="str">
        <f>IF(YTD!A34="","",YTD!A34)</f>
        <v>Mason Morales</v>
      </c>
      <c r="B34" s="59"/>
      <c r="C34" s="59"/>
      <c r="D34" s="59" t="str">
        <f t="shared" si="1"/>
        <v/>
      </c>
      <c r="E34" s="124"/>
      <c r="F34" s="125"/>
      <c r="G34" s="125"/>
      <c r="H34" s="125"/>
      <c r="I34" s="125"/>
    </row>
    <row r="35" spans="1:15" ht="13">
      <c r="A35" s="120" t="str">
        <f>IF(YTD!A35="","",YTD!A35)</f>
        <v>Vinny Lester</v>
      </c>
      <c r="B35" s="59">
        <v>1</v>
      </c>
      <c r="C35" s="59"/>
      <c r="D35" s="59">
        <f t="shared" si="1"/>
        <v>2</v>
      </c>
      <c r="E35" s="124"/>
      <c r="F35" s="125"/>
      <c r="G35" s="125"/>
      <c r="H35" s="125"/>
      <c r="I35" s="125"/>
      <c r="K35" s="36" t="s">
        <v>28</v>
      </c>
    </row>
    <row r="36" spans="1:15" ht="13">
      <c r="A36" s="120" t="str">
        <f>IF(YTD!A36="","",YTD!A36)</f>
        <v/>
      </c>
      <c r="B36" s="59"/>
      <c r="C36" s="59"/>
      <c r="D36" s="59" t="str">
        <f t="shared" si="1"/>
        <v/>
      </c>
      <c r="E36" s="124"/>
      <c r="F36" s="125"/>
      <c r="G36" s="125"/>
      <c r="H36" s="125"/>
      <c r="I36" s="125"/>
      <c r="K36" s="19" t="s">
        <v>9</v>
      </c>
      <c r="L36" s="19" t="s">
        <v>18</v>
      </c>
      <c r="M36" s="19" t="s">
        <v>25</v>
      </c>
      <c r="N36" s="19" t="s">
        <v>20</v>
      </c>
      <c r="O36" s="20" t="s">
        <v>29</v>
      </c>
    </row>
    <row r="37" spans="1:15">
      <c r="A37" s="120" t="str">
        <f>IF(YTD!A37="","",YTD!A37)</f>
        <v/>
      </c>
      <c r="B37" s="59"/>
      <c r="C37" s="59"/>
      <c r="D37" s="59" t="str">
        <f t="shared" si="1"/>
        <v/>
      </c>
      <c r="E37" s="124"/>
      <c r="F37" s="125"/>
      <c r="G37" s="125"/>
      <c r="H37" s="125"/>
      <c r="I37" s="125"/>
      <c r="K37" s="21" t="str">
        <f>IF(YTD!K37="","",YTD!K37)</f>
        <v>Jake Novak</v>
      </c>
      <c r="L37" s="61">
        <v>6</v>
      </c>
      <c r="M37" s="75">
        <v>233</v>
      </c>
      <c r="N37" s="24">
        <f>IF(L37=0,"",M37/L37)</f>
        <v>38.833333333333336</v>
      </c>
      <c r="O37" s="144">
        <v>2</v>
      </c>
    </row>
    <row r="38" spans="1:15">
      <c r="A38" s="120" t="str">
        <f>IF(YTD!A38="","",YTD!A38)</f>
        <v/>
      </c>
      <c r="B38" s="59"/>
      <c r="C38" s="59"/>
      <c r="D38" s="59" t="str">
        <f t="shared" si="1"/>
        <v/>
      </c>
      <c r="E38" s="124"/>
      <c r="F38" s="125"/>
      <c r="G38" s="125"/>
      <c r="H38" s="125"/>
      <c r="I38" s="125"/>
      <c r="K38" s="21" t="str">
        <f>IF(YTD!K38="","",YTD!K38)</f>
        <v/>
      </c>
      <c r="L38" s="61"/>
      <c r="M38" s="75"/>
      <c r="N38" s="24" t="str">
        <f>IF(L38=0,"",M38/L38)</f>
        <v/>
      </c>
      <c r="O38" s="144"/>
    </row>
    <row r="39" spans="1:15">
      <c r="A39" s="120" t="str">
        <f>IF(YTD!A39="","",YTD!A39)</f>
        <v/>
      </c>
      <c r="B39" s="59"/>
      <c r="C39" s="59"/>
      <c r="D39" s="59" t="str">
        <f t="shared" si="1"/>
        <v/>
      </c>
      <c r="E39" s="124"/>
      <c r="F39" s="125"/>
      <c r="G39" s="125"/>
      <c r="H39" s="125"/>
      <c r="I39" s="125"/>
      <c r="K39" s="21" t="str">
        <f>IF(YTD!K39="","",YTD!K39)</f>
        <v/>
      </c>
      <c r="L39" s="61"/>
      <c r="M39" s="75"/>
      <c r="N39" s="24" t="str">
        <f>IF(L39=0,"",M39/L39)</f>
        <v/>
      </c>
      <c r="O39" s="144"/>
    </row>
    <row r="40" spans="1:15" ht="13">
      <c r="A40" s="120" t="str">
        <f>IF(YTD!A40="","",YTD!A40)</f>
        <v/>
      </c>
      <c r="B40" s="59"/>
      <c r="C40" s="59"/>
      <c r="D40" s="59" t="str">
        <f t="shared" si="1"/>
        <v/>
      </c>
      <c r="E40" s="124"/>
      <c r="F40" s="125"/>
      <c r="G40" s="125"/>
      <c r="H40" s="125"/>
      <c r="I40" s="125"/>
      <c r="K40" s="38" t="s">
        <v>22</v>
      </c>
      <c r="L40" s="39">
        <f>IF(SUM(L37:L39)=0,"",SUM(L37:L39))</f>
        <v>6</v>
      </c>
      <c r="M40" s="39">
        <f>IF(SUM(M37:M39)=0,"",SUM(M37:M39))</f>
        <v>233</v>
      </c>
      <c r="N40" s="31">
        <f>IF(L40="","",M40/L40)</f>
        <v>38.833333333333336</v>
      </c>
      <c r="O40" s="39">
        <f>IF(SUM(O37:O39)=0,"",SUM(O37:O39))</f>
        <v>2</v>
      </c>
    </row>
    <row r="41" spans="1:15" ht="13">
      <c r="A41" s="120" t="str">
        <f>IF(YTD!A41="","",YTD!A41)</f>
        <v/>
      </c>
      <c r="B41" s="59"/>
      <c r="C41" s="59"/>
      <c r="D41" s="59" t="str">
        <f t="shared" si="1"/>
        <v/>
      </c>
      <c r="E41" s="124"/>
      <c r="F41" s="125"/>
      <c r="G41" s="125"/>
      <c r="H41" s="125"/>
      <c r="I41" s="125"/>
      <c r="K41" s="56" t="str">
        <f>$F$1</f>
        <v>Gateway</v>
      </c>
      <c r="L41" s="73">
        <v>3</v>
      </c>
      <c r="M41" s="73">
        <v>67</v>
      </c>
      <c r="N41" s="31">
        <f>IF(L41=0,"",M41/L41)</f>
        <v>22.333333333333332</v>
      </c>
      <c r="O41" s="70">
        <v>0</v>
      </c>
    </row>
    <row r="42" spans="1:15">
      <c r="A42" s="120" t="str">
        <f>IF(YTD!A42="","",YTD!A42)</f>
        <v/>
      </c>
      <c r="B42" s="59"/>
      <c r="C42" s="59"/>
      <c r="D42" s="59" t="str">
        <f t="shared" si="1"/>
        <v/>
      </c>
      <c r="E42" s="124"/>
      <c r="F42" s="125"/>
      <c r="G42" s="125"/>
      <c r="H42" s="125"/>
      <c r="I42" s="125"/>
    </row>
    <row r="43" spans="1:15">
      <c r="A43" s="120" t="str">
        <f>IF(YTD!A43="","",YTD!A43)</f>
        <v/>
      </c>
      <c r="B43" s="59"/>
      <c r="C43" s="59"/>
      <c r="D43" s="59" t="str">
        <f t="shared" si="1"/>
        <v/>
      </c>
      <c r="E43" s="124"/>
      <c r="F43" s="125"/>
      <c r="G43" s="125"/>
      <c r="H43" s="125"/>
      <c r="I43" s="125"/>
    </row>
    <row r="44" spans="1:15">
      <c r="A44" s="120" t="str">
        <f>IF(YTD!A44="","",YTD!A44)</f>
        <v/>
      </c>
      <c r="B44" s="59"/>
      <c r="C44" s="59"/>
      <c r="D44" s="59" t="str">
        <f t="shared" si="1"/>
        <v/>
      </c>
      <c r="E44" s="124"/>
      <c r="F44" s="125"/>
      <c r="G44" s="125"/>
      <c r="H44" s="125"/>
      <c r="I44" s="125"/>
    </row>
    <row r="45" spans="1:15">
      <c r="A45" s="120" t="str">
        <f>IF(YTD!A45="","",YTD!A45)</f>
        <v/>
      </c>
      <c r="B45" s="59"/>
      <c r="C45" s="59"/>
      <c r="D45" s="59" t="str">
        <f t="shared" si="1"/>
        <v/>
      </c>
      <c r="E45" s="124"/>
      <c r="F45" s="125"/>
      <c r="G45" s="125"/>
      <c r="H45" s="125"/>
      <c r="I45" s="125"/>
    </row>
    <row r="46" spans="1:15">
      <c r="A46" s="120" t="str">
        <f>IF(YTD!A46="","",YTD!A46)</f>
        <v/>
      </c>
      <c r="B46" s="59"/>
      <c r="C46" s="59"/>
      <c r="D46" s="59" t="str">
        <f t="shared" si="1"/>
        <v/>
      </c>
      <c r="E46" s="124"/>
      <c r="F46" s="125"/>
      <c r="G46" s="125"/>
      <c r="H46" s="125"/>
      <c r="I46" s="125"/>
    </row>
    <row r="47" spans="1:15" ht="13">
      <c r="A47" s="126" t="s">
        <v>30</v>
      </c>
      <c r="B47" s="126">
        <f>SUM(B5:B46)</f>
        <v>44</v>
      </c>
      <c r="C47" s="126">
        <f t="shared" ref="C47:I47" si="3">SUM(C5:C46)</f>
        <v>35</v>
      </c>
      <c r="D47" s="126">
        <f t="shared" si="3"/>
        <v>123</v>
      </c>
      <c r="E47" s="148">
        <f t="shared" si="3"/>
        <v>1</v>
      </c>
      <c r="F47" s="126">
        <f t="shared" si="3"/>
        <v>1</v>
      </c>
      <c r="G47" s="126">
        <f t="shared" si="3"/>
        <v>0</v>
      </c>
      <c r="H47" s="126">
        <f t="shared" si="3"/>
        <v>2</v>
      </c>
      <c r="I47" s="126">
        <f t="shared" si="3"/>
        <v>0</v>
      </c>
    </row>
    <row r="49" spans="1:15" ht="13">
      <c r="A49" s="6"/>
      <c r="B49" s="6"/>
      <c r="C49" s="6"/>
      <c r="D49" s="6"/>
      <c r="E49" s="6"/>
      <c r="F49" s="7" t="s">
        <v>31</v>
      </c>
      <c r="G49" s="43"/>
      <c r="H49" s="6"/>
      <c r="I49" s="6"/>
      <c r="J49" s="6"/>
      <c r="K49" s="6"/>
      <c r="L49" s="6"/>
      <c r="M49" s="6"/>
      <c r="N49" s="6"/>
      <c r="O49" s="6"/>
    </row>
    <row r="51" spans="1:15" ht="13">
      <c r="A51" s="19" t="s">
        <v>32</v>
      </c>
      <c r="B51" s="19">
        <v>1</v>
      </c>
      <c r="C51" s="19">
        <v>2</v>
      </c>
      <c r="D51" s="19">
        <v>3</v>
      </c>
      <c r="E51" s="19">
        <v>4</v>
      </c>
      <c r="F51" s="19" t="s">
        <v>33</v>
      </c>
      <c r="G51" s="20" t="s">
        <v>34</v>
      </c>
      <c r="K51" s="44" t="s">
        <v>35</v>
      </c>
      <c r="L51" s="45"/>
      <c r="M51" s="19" t="s">
        <v>36</v>
      </c>
      <c r="N51" s="19" t="s">
        <v>37</v>
      </c>
      <c r="O51" s="20" t="s">
        <v>34</v>
      </c>
    </row>
    <row r="52" spans="1:15" ht="12.75" customHeight="1">
      <c r="A52" s="46" t="s">
        <v>22</v>
      </c>
      <c r="B52" s="61">
        <v>14</v>
      </c>
      <c r="C52" s="61">
        <v>0</v>
      </c>
      <c r="D52" s="61">
        <v>7</v>
      </c>
      <c r="E52" s="61">
        <v>7</v>
      </c>
      <c r="F52" s="61"/>
      <c r="G52" s="145">
        <f>SUM(B52:F52)</f>
        <v>28</v>
      </c>
      <c r="K52" s="47" t="s">
        <v>22</v>
      </c>
      <c r="L52" s="45"/>
      <c r="M52" s="61">
        <v>140</v>
      </c>
      <c r="N52" s="61">
        <v>179</v>
      </c>
      <c r="O52" s="145">
        <f>SUM(M52:N52)</f>
        <v>319</v>
      </c>
    </row>
    <row r="53" spans="1:15" ht="13">
      <c r="A53" s="56" t="str">
        <f>$F$1</f>
        <v>Gateway</v>
      </c>
      <c r="B53" s="72">
        <v>7</v>
      </c>
      <c r="C53" s="72">
        <v>7</v>
      </c>
      <c r="D53" s="72">
        <v>7</v>
      </c>
      <c r="E53" s="72">
        <v>10</v>
      </c>
      <c r="F53" s="72"/>
      <c r="G53" s="40">
        <f>SUM(B53:F53)</f>
        <v>31</v>
      </c>
      <c r="K53" s="155" t="str">
        <f>$F$1</f>
        <v>Gateway</v>
      </c>
      <c r="L53" s="156"/>
      <c r="M53" s="87">
        <v>70</v>
      </c>
      <c r="N53" s="87">
        <v>470</v>
      </c>
      <c r="O53" s="88">
        <f>SUM(M53:N53)</f>
        <v>540</v>
      </c>
    </row>
    <row r="54" spans="1:15" ht="12.75" customHeight="1"/>
    <row r="55" spans="1:15" ht="12.75" customHeight="1">
      <c r="A55" s="49" t="s">
        <v>38</v>
      </c>
      <c r="B55" s="19" t="s">
        <v>39</v>
      </c>
      <c r="C55" s="19" t="s">
        <v>40</v>
      </c>
      <c r="D55" s="19" t="s">
        <v>41</v>
      </c>
      <c r="E55" s="20" t="s">
        <v>42</v>
      </c>
      <c r="K55" s="36" t="s">
        <v>43</v>
      </c>
    </row>
    <row r="56" spans="1:15" ht="12.75" customHeight="1">
      <c r="A56" s="49" t="s">
        <v>44</v>
      </c>
      <c r="B56" s="72">
        <v>30</v>
      </c>
      <c r="C56" s="72">
        <v>70</v>
      </c>
      <c r="D56" s="24">
        <f>IF(B56="","",C56/B56)</f>
        <v>2.3333333333333335</v>
      </c>
      <c r="E56" s="74">
        <v>1</v>
      </c>
      <c r="K56" s="8" t="s">
        <v>45</v>
      </c>
      <c r="L56" s="149">
        <v>5</v>
      </c>
      <c r="M56" s="150"/>
      <c r="N56" s="151"/>
    </row>
    <row r="57" spans="1:15" ht="13">
      <c r="A57" s="49"/>
      <c r="K57" s="46" t="s">
        <v>46</v>
      </c>
      <c r="L57" s="149">
        <v>23</v>
      </c>
      <c r="M57" s="150"/>
      <c r="N57" s="151"/>
    </row>
    <row r="58" spans="1:15" ht="13">
      <c r="A58" s="49" t="s">
        <v>46</v>
      </c>
      <c r="B58" s="19" t="s">
        <v>48</v>
      </c>
      <c r="C58" s="19" t="s">
        <v>49</v>
      </c>
      <c r="D58" s="19" t="s">
        <v>40</v>
      </c>
      <c r="E58" s="19" t="s">
        <v>20</v>
      </c>
      <c r="F58" s="19" t="s">
        <v>50</v>
      </c>
      <c r="G58" s="19" t="s">
        <v>16</v>
      </c>
      <c r="H58" s="20" t="s">
        <v>42</v>
      </c>
      <c r="I58" s="51"/>
      <c r="K58" s="46" t="s">
        <v>47</v>
      </c>
      <c r="L58" s="149">
        <v>2</v>
      </c>
      <c r="M58" s="150"/>
      <c r="N58" s="151"/>
    </row>
    <row r="59" spans="1:15" ht="13">
      <c r="A59" s="49" t="s">
        <v>44</v>
      </c>
      <c r="B59" s="72">
        <v>37</v>
      </c>
      <c r="C59" s="72">
        <v>54</v>
      </c>
      <c r="D59" s="72">
        <v>470</v>
      </c>
      <c r="E59" s="37">
        <f>IF(C59=0,"",D59/B59)</f>
        <v>12.702702702702704</v>
      </c>
      <c r="F59" s="53">
        <f>IF(C59=0,"",B59/C59)</f>
        <v>0.68518518518518523</v>
      </c>
      <c r="G59" s="72">
        <v>2</v>
      </c>
      <c r="H59" s="74">
        <v>3</v>
      </c>
      <c r="J59" s="51"/>
      <c r="K59" s="46" t="s">
        <v>34</v>
      </c>
      <c r="L59" s="152">
        <f>SUM(L56:N58)</f>
        <v>30</v>
      </c>
      <c r="M59" s="153"/>
      <c r="N59" s="154"/>
    </row>
    <row r="60" spans="1:15" ht="13">
      <c r="A60" s="49"/>
    </row>
    <row r="61" spans="1:15" ht="13">
      <c r="A61" s="49"/>
    </row>
    <row r="62" spans="1:15" ht="13">
      <c r="A62" s="138"/>
      <c r="B62" s="139"/>
      <c r="C62" s="139"/>
      <c r="D62" s="139"/>
      <c r="E62" s="139"/>
      <c r="F62" s="139"/>
      <c r="G62" s="139"/>
      <c r="H62" s="139"/>
      <c r="I62" s="139"/>
      <c r="J62" s="140"/>
      <c r="K62" s="140"/>
      <c r="L62" s="140"/>
      <c r="M62" s="140"/>
    </row>
    <row r="63" spans="1:15" ht="13">
      <c r="A63" s="138"/>
      <c r="B63" s="141"/>
      <c r="C63" s="141"/>
      <c r="D63" s="141"/>
      <c r="E63" s="142"/>
      <c r="F63" s="143"/>
      <c r="G63" s="141"/>
      <c r="H63" s="141"/>
      <c r="I63" s="140"/>
      <c r="J63" s="140"/>
      <c r="K63" s="140"/>
      <c r="L63" s="140"/>
      <c r="M63" s="140"/>
    </row>
    <row r="64" spans="1:15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</row>
    <row r="65" spans="1:13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</row>
    <row r="66" spans="1:13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</row>
    <row r="67" spans="1:13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</row>
    <row r="68" spans="1:13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</row>
  </sheetData>
  <mergeCells count="5">
    <mergeCell ref="L58:N58"/>
    <mergeCell ref="L59:N59"/>
    <mergeCell ref="K53:L53"/>
    <mergeCell ref="L56:N56"/>
    <mergeCell ref="L57:N57"/>
  </mergeCells>
  <pageMargins left="0.5" right="0.5" top="0.51041666666666663" bottom="0.11458333333333333" header="0.22916666666666666" footer="0.51180555555555596"/>
  <pageSetup fitToWidth="0" fitToHeight="0" orientation="portrait" r:id="rId1"/>
  <headerFooter alignWithMargins="0">
    <oddHeader>&amp;L&amp;"Times New Roman,Regular"&amp;12           &amp;"Calibri,Bold"&amp;14 2017 MANHEIM CENTRAL BARONS FOOTBALL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64"/>
  <sheetViews>
    <sheetView view="pageLayout" zoomScaleNormal="100" workbookViewId="0">
      <selection activeCell="K9" sqref="K9"/>
    </sheetView>
  </sheetViews>
  <sheetFormatPr defaultRowHeight="12.5"/>
  <cols>
    <col min="1" max="1" width="12.1796875" customWidth="1"/>
    <col min="2" max="2" width="7.179687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81640625" customWidth="1"/>
    <col min="8" max="8" width="4.81640625" customWidth="1"/>
    <col min="9" max="9" width="4.1796875" customWidth="1"/>
    <col min="10" max="10" width="1.453125" customWidth="1"/>
    <col min="11" max="11" width="10.1796875" customWidth="1"/>
    <col min="12" max="12" width="3.54296875" customWidth="1"/>
    <col min="13" max="13" width="6.81640625" customWidth="1"/>
    <col min="14" max="14" width="4.54296875" customWidth="1"/>
    <col min="15" max="15" width="4.81640625" customWidth="1"/>
    <col min="16" max="16" width="9.1796875" customWidth="1"/>
  </cols>
  <sheetData>
    <row r="1" spans="1:15" ht="13">
      <c r="A1" s="92" t="s">
        <v>0</v>
      </c>
      <c r="B1" s="92"/>
      <c r="C1" s="92"/>
      <c r="D1" s="2"/>
      <c r="E1" s="93" t="s">
        <v>53</v>
      </c>
      <c r="F1" s="92" t="s">
        <v>23</v>
      </c>
      <c r="G1" s="92"/>
      <c r="H1" s="92"/>
      <c r="I1" s="2"/>
      <c r="J1" s="2"/>
      <c r="K1" s="94"/>
      <c r="L1" s="55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pans="1:15" ht="13">
      <c r="A3" s="8"/>
      <c r="B3" s="9" t="s">
        <v>3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1"/>
      <c r="I3" s="12"/>
      <c r="J3" s="13"/>
      <c r="K3" s="14" t="s">
        <v>8</v>
      </c>
    </row>
    <row r="4" spans="1:15" ht="13">
      <c r="A4" s="121" t="s">
        <v>9</v>
      </c>
      <c r="B4" s="121" t="s">
        <v>10</v>
      </c>
      <c r="C4" s="121" t="s">
        <v>11</v>
      </c>
      <c r="D4" s="122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3" t="s">
        <v>17</v>
      </c>
      <c r="J4" s="18"/>
      <c r="K4" s="19" t="s">
        <v>9</v>
      </c>
      <c r="L4" s="19" t="s">
        <v>18</v>
      </c>
      <c r="M4" s="19" t="s">
        <v>19</v>
      </c>
      <c r="N4" s="19" t="s">
        <v>20</v>
      </c>
      <c r="O4" s="20" t="s">
        <v>21</v>
      </c>
    </row>
    <row r="5" spans="1:15">
      <c r="A5" s="120" t="str">
        <f>IF(YTD!A5="","",YTD!A5)</f>
        <v>Jake Novak</v>
      </c>
      <c r="B5" s="59"/>
      <c r="C5" s="59"/>
      <c r="D5" s="59" t="str">
        <f>IF(SUM(B5:C5)=0,"",(B5*2)+C5)</f>
        <v/>
      </c>
      <c r="E5" s="124"/>
      <c r="F5" s="125"/>
      <c r="G5" s="125"/>
      <c r="H5" s="125"/>
      <c r="I5" s="125"/>
      <c r="K5" s="21" t="str">
        <f>IF(YTD!K5="","",YTD!K5)</f>
        <v>Ben Wagner</v>
      </c>
      <c r="L5" s="61"/>
      <c r="M5" s="61"/>
      <c r="N5" s="86" t="str">
        <f t="shared" ref="N5:N18" si="0">IF(L5=0,"",M5/L5)</f>
        <v/>
      </c>
      <c r="O5" s="144"/>
    </row>
    <row r="6" spans="1:15">
      <c r="A6" s="120" t="str">
        <f>IF(YTD!A6="","",YTD!A6)</f>
        <v>Will Rivers</v>
      </c>
      <c r="B6" s="59"/>
      <c r="C6" s="59"/>
      <c r="D6" s="59" t="str">
        <f t="shared" ref="D6:D46" si="1">IF(SUM(B6:C6)=0,"",(B6*2)+C6)</f>
        <v/>
      </c>
      <c r="E6" s="124"/>
      <c r="F6" s="125"/>
      <c r="G6" s="125"/>
      <c r="H6" s="125"/>
      <c r="I6" s="125"/>
      <c r="K6" s="21" t="str">
        <f>IF(YTD!K6="","",YTD!K6)</f>
        <v>Tyler Flick</v>
      </c>
      <c r="L6" s="61"/>
      <c r="M6" s="61"/>
      <c r="N6" s="86" t="str">
        <f t="shared" si="0"/>
        <v/>
      </c>
      <c r="O6" s="144"/>
    </row>
    <row r="7" spans="1:15">
      <c r="A7" s="120" t="str">
        <f>IF(YTD!A7="","",YTD!A7)</f>
        <v xml:space="preserve">Tyler Simon </v>
      </c>
      <c r="B7" s="59"/>
      <c r="C7" s="59"/>
      <c r="D7" s="59" t="str">
        <f t="shared" si="1"/>
        <v/>
      </c>
      <c r="E7" s="124"/>
      <c r="F7" s="125"/>
      <c r="G7" s="125"/>
      <c r="H7" s="125"/>
      <c r="I7" s="125"/>
      <c r="K7" s="21" t="str">
        <f>IF(YTD!K7="","",YTD!K7)</f>
        <v>Evan Hosler</v>
      </c>
      <c r="L7" s="61"/>
      <c r="M7" s="61"/>
      <c r="N7" s="86" t="str">
        <f t="shared" si="0"/>
        <v/>
      </c>
      <c r="O7" s="144"/>
    </row>
    <row r="8" spans="1:15">
      <c r="A8" s="120" t="str">
        <f>IF(YTD!A8="","",YTD!A8)</f>
        <v>Colin Erb</v>
      </c>
      <c r="B8" s="59"/>
      <c r="C8" s="59"/>
      <c r="D8" s="59" t="str">
        <f t="shared" si="1"/>
        <v/>
      </c>
      <c r="E8" s="124"/>
      <c r="F8" s="125"/>
      <c r="G8" s="125"/>
      <c r="H8" s="125"/>
      <c r="I8" s="125"/>
      <c r="K8" s="21" t="str">
        <f>IF(YTD!K8="","",YTD!K8)</f>
        <v>Jake Novak</v>
      </c>
      <c r="L8" s="61"/>
      <c r="M8" s="61"/>
      <c r="N8" s="86" t="str">
        <f t="shared" si="0"/>
        <v/>
      </c>
      <c r="O8" s="144"/>
    </row>
    <row r="9" spans="1:15">
      <c r="A9" s="120" t="str">
        <f>IF(YTD!A9="","",YTD!A9)</f>
        <v>Tyler Flick</v>
      </c>
      <c r="B9" s="59"/>
      <c r="C9" s="59"/>
      <c r="D9" s="59" t="str">
        <f t="shared" si="1"/>
        <v/>
      </c>
      <c r="E9" s="124"/>
      <c r="F9" s="125"/>
      <c r="G9" s="125"/>
      <c r="H9" s="125"/>
      <c r="I9" s="125"/>
      <c r="K9" s="21" t="str">
        <f>IF(YTD!K9="","",YTD!K9)</f>
        <v>Colby Wagner</v>
      </c>
      <c r="L9" s="61"/>
      <c r="M9" s="61"/>
      <c r="N9" s="86" t="str">
        <f t="shared" si="0"/>
        <v/>
      </c>
      <c r="O9" s="144"/>
    </row>
    <row r="10" spans="1:15">
      <c r="A10" s="120" t="str">
        <f>IF(YTD!A10="","",YTD!A10)</f>
        <v>Joe Kolk</v>
      </c>
      <c r="B10" s="59"/>
      <c r="C10" s="59"/>
      <c r="D10" s="59" t="str">
        <f t="shared" si="1"/>
        <v/>
      </c>
      <c r="E10" s="124"/>
      <c r="F10" s="125"/>
      <c r="G10" s="125"/>
      <c r="H10" s="125"/>
      <c r="I10" s="125"/>
      <c r="K10" s="21" t="str">
        <f>IF(YTD!K10="","",YTD!K10)</f>
        <v>Will Rivers</v>
      </c>
      <c r="L10" s="61"/>
      <c r="M10" s="61"/>
      <c r="N10" s="86" t="str">
        <f t="shared" si="0"/>
        <v/>
      </c>
      <c r="O10" s="144"/>
    </row>
    <row r="11" spans="1:15">
      <c r="A11" s="120" t="str">
        <f>IF(YTD!A11="","",YTD!A11)</f>
        <v>Landan Moyer</v>
      </c>
      <c r="B11" s="59"/>
      <c r="C11" s="59"/>
      <c r="D11" s="59" t="str">
        <f t="shared" si="1"/>
        <v/>
      </c>
      <c r="E11" s="124"/>
      <c r="F11" s="125"/>
      <c r="G11" s="125"/>
      <c r="H11" s="125"/>
      <c r="I11" s="125"/>
      <c r="K11" s="21" t="str">
        <f>IF(YTD!K11="","",YTD!K11)</f>
        <v>Isaac Perron</v>
      </c>
      <c r="L11" s="61"/>
      <c r="M11" s="61"/>
      <c r="N11" s="86" t="str">
        <f t="shared" si="0"/>
        <v/>
      </c>
      <c r="O11" s="144"/>
    </row>
    <row r="12" spans="1:15">
      <c r="A12" s="120" t="str">
        <f>IF(YTD!A12="","",YTD!A12)</f>
        <v>Tyler Dougherty</v>
      </c>
      <c r="B12" s="59"/>
      <c r="C12" s="59"/>
      <c r="D12" s="59" t="str">
        <f t="shared" si="1"/>
        <v/>
      </c>
      <c r="E12" s="124"/>
      <c r="F12" s="125"/>
      <c r="G12" s="125"/>
      <c r="H12" s="125"/>
      <c r="I12" s="125"/>
      <c r="K12" s="21" t="str">
        <f>IF(YTD!K12="","",YTD!K12)</f>
        <v>Tyler Simon</v>
      </c>
      <c r="L12" s="61"/>
      <c r="M12" s="61"/>
      <c r="N12" s="86" t="str">
        <f t="shared" si="0"/>
        <v/>
      </c>
      <c r="O12" s="144"/>
    </row>
    <row r="13" spans="1:15">
      <c r="A13" s="120" t="str">
        <f>IF(YTD!A13="","",YTD!A13)</f>
        <v>Giovanni Lester</v>
      </c>
      <c r="B13" s="59"/>
      <c r="C13" s="59"/>
      <c r="D13" s="59" t="str">
        <f t="shared" si="1"/>
        <v/>
      </c>
      <c r="E13" s="124"/>
      <c r="F13" s="125"/>
      <c r="G13" s="125"/>
      <c r="H13" s="125"/>
      <c r="I13" s="125"/>
      <c r="K13" s="21" t="str">
        <f>IF(YTD!K13="","",YTD!K13)</f>
        <v/>
      </c>
      <c r="L13" s="61"/>
      <c r="M13" s="61"/>
      <c r="N13" s="86" t="str">
        <f t="shared" si="0"/>
        <v/>
      </c>
      <c r="O13" s="144"/>
    </row>
    <row r="14" spans="1:15">
      <c r="A14" s="120" t="str">
        <f>IF(YTD!A14="","",YTD!A14)</f>
        <v>Garret Fittery</v>
      </c>
      <c r="B14" s="59"/>
      <c r="C14" s="59"/>
      <c r="D14" s="59" t="str">
        <f t="shared" si="1"/>
        <v/>
      </c>
      <c r="E14" s="124"/>
      <c r="F14" s="125"/>
      <c r="G14" s="125"/>
      <c r="H14" s="125"/>
      <c r="I14" s="125"/>
      <c r="K14" s="21" t="str">
        <f>IF(YTD!K14="","",YTD!K14)</f>
        <v/>
      </c>
      <c r="L14" s="61"/>
      <c r="M14" s="61"/>
      <c r="N14" s="86" t="str">
        <f t="shared" si="0"/>
        <v/>
      </c>
      <c r="O14" s="144"/>
    </row>
    <row r="15" spans="1:15">
      <c r="A15" s="120" t="str">
        <f>IF(YTD!A15="","",YTD!A15)</f>
        <v>Evan Hosler</v>
      </c>
      <c r="B15" s="59"/>
      <c r="C15" s="59"/>
      <c r="D15" s="59" t="str">
        <f t="shared" si="1"/>
        <v/>
      </c>
      <c r="E15" s="124"/>
      <c r="F15" s="125"/>
      <c r="G15" s="125"/>
      <c r="H15" s="125"/>
      <c r="I15" s="125"/>
      <c r="K15" s="21" t="str">
        <f>IF(YTD!K15="","",YTD!K15)</f>
        <v/>
      </c>
      <c r="L15" s="61"/>
      <c r="M15" s="61"/>
      <c r="N15" s="86" t="str">
        <f t="shared" si="0"/>
        <v/>
      </c>
      <c r="O15" s="144"/>
    </row>
    <row r="16" spans="1:15">
      <c r="A16" s="120" t="str">
        <f>IF(YTD!A16="","",YTD!A16)</f>
        <v>Colby Waqner</v>
      </c>
      <c r="B16" s="59"/>
      <c r="C16" s="59"/>
      <c r="D16" s="59" t="str">
        <f t="shared" si="1"/>
        <v/>
      </c>
      <c r="E16" s="124"/>
      <c r="F16" s="125"/>
      <c r="G16" s="125"/>
      <c r="H16" s="125"/>
      <c r="I16" s="125"/>
      <c r="K16" s="21" t="str">
        <f>IF(YTD!K16="","",YTD!K16)</f>
        <v/>
      </c>
      <c r="L16" s="61"/>
      <c r="M16" s="61"/>
      <c r="N16" s="86" t="str">
        <f t="shared" si="0"/>
        <v/>
      </c>
      <c r="O16" s="144"/>
    </row>
    <row r="17" spans="1:15">
      <c r="A17" s="120" t="str">
        <f>IF(YTD!A17="","",YTD!A17)</f>
        <v>Isaac Perron</v>
      </c>
      <c r="B17" s="59"/>
      <c r="C17" s="59"/>
      <c r="D17" s="59" t="str">
        <f t="shared" si="1"/>
        <v/>
      </c>
      <c r="E17" s="124"/>
      <c r="F17" s="125"/>
      <c r="G17" s="125"/>
      <c r="H17" s="125"/>
      <c r="I17" s="125"/>
      <c r="K17" s="21" t="str">
        <f>IF(YTD!K17="","",YTD!K17)</f>
        <v/>
      </c>
      <c r="L17" s="61"/>
      <c r="M17" s="61"/>
      <c r="N17" s="86" t="str">
        <f t="shared" si="0"/>
        <v/>
      </c>
      <c r="O17" s="144"/>
    </row>
    <row r="18" spans="1:15">
      <c r="A18" s="120" t="str">
        <f>IF(YTD!A18="","",YTD!A18)</f>
        <v>Nick Griest</v>
      </c>
      <c r="B18" s="59"/>
      <c r="C18" s="59"/>
      <c r="D18" s="59" t="str">
        <f t="shared" si="1"/>
        <v/>
      </c>
      <c r="E18" s="124"/>
      <c r="F18" s="125"/>
      <c r="G18" s="125"/>
      <c r="H18" s="125"/>
      <c r="I18" s="125"/>
      <c r="K18" s="21" t="str">
        <f>IF(YTD!K18="","",YTD!K18)</f>
        <v/>
      </c>
      <c r="L18" s="61"/>
      <c r="M18" s="61"/>
      <c r="N18" s="86" t="str">
        <f t="shared" si="0"/>
        <v/>
      </c>
      <c r="O18" s="144"/>
    </row>
    <row r="19" spans="1:15" ht="13">
      <c r="A19" s="120" t="str">
        <f>IF(YTD!A19="","",YTD!A19)</f>
        <v>Preston Martin</v>
      </c>
      <c r="B19" s="59"/>
      <c r="C19" s="59"/>
      <c r="D19" s="59" t="str">
        <f t="shared" si="1"/>
        <v/>
      </c>
      <c r="E19" s="124"/>
      <c r="F19" s="125"/>
      <c r="G19" s="125"/>
      <c r="H19" s="125"/>
      <c r="I19" s="125"/>
      <c r="K19" s="38" t="s">
        <v>22</v>
      </c>
      <c r="L19" s="39" t="str">
        <f>IF(SUM(L5:L18)=0,"",SUM(L5:L18))</f>
        <v/>
      </c>
      <c r="M19" s="39" t="str">
        <f>IF(SUM(M5:M18)=0,"",SUM(M5:M18))</f>
        <v/>
      </c>
      <c r="N19" s="147" t="str">
        <f>IFERROR(IF(L19="","",M19/L19),0)</f>
        <v/>
      </c>
      <c r="O19" s="40" t="str">
        <f>IF(SUM(O5:O18)=0,"",SUM(O5:O18))</f>
        <v/>
      </c>
    </row>
    <row r="20" spans="1:15" ht="13">
      <c r="A20" s="120" t="str">
        <f>IF(YTD!A20="","",YTD!A20)</f>
        <v>Dalton Gainer</v>
      </c>
      <c r="B20" s="59"/>
      <c r="C20" s="59"/>
      <c r="D20" s="59" t="str">
        <f t="shared" si="1"/>
        <v/>
      </c>
      <c r="E20" s="124"/>
      <c r="F20" s="125"/>
      <c r="G20" s="125"/>
      <c r="H20" s="125"/>
      <c r="I20" s="125"/>
      <c r="K20" s="56" t="str">
        <f>$F$1</f>
        <v>Opponent</v>
      </c>
      <c r="L20" s="71"/>
      <c r="M20" s="70"/>
      <c r="N20" s="86" t="str">
        <f>IF(L20=0,"",M20/L20)</f>
        <v/>
      </c>
      <c r="O20" s="70"/>
    </row>
    <row r="21" spans="1:15">
      <c r="A21" s="120" t="str">
        <f>IF(YTD!A21="","",YTD!A21)</f>
        <v>Cayden Warner</v>
      </c>
      <c r="B21" s="59"/>
      <c r="C21" s="59"/>
      <c r="D21" s="59" t="str">
        <f t="shared" si="1"/>
        <v/>
      </c>
      <c r="E21" s="124"/>
      <c r="F21" s="125"/>
      <c r="G21" s="125"/>
      <c r="H21" s="125"/>
      <c r="I21" s="125"/>
    </row>
    <row r="22" spans="1:15">
      <c r="A22" s="120" t="str">
        <f>IF(YTD!A22="","",YTD!A22)</f>
        <v>Ben Wagner</v>
      </c>
      <c r="B22" s="59"/>
      <c r="C22" s="59"/>
      <c r="D22" s="59" t="str">
        <f t="shared" si="1"/>
        <v/>
      </c>
      <c r="E22" s="124"/>
      <c r="F22" s="125"/>
      <c r="G22" s="125"/>
      <c r="H22" s="125"/>
      <c r="I22" s="125"/>
    </row>
    <row r="23" spans="1:15">
      <c r="A23" s="120" t="str">
        <f>IF(YTD!A23="","",YTD!A23)</f>
        <v>Troy Kolk</v>
      </c>
      <c r="B23" s="59"/>
      <c r="C23" s="59"/>
      <c r="D23" s="59" t="str">
        <f t="shared" si="1"/>
        <v/>
      </c>
      <c r="E23" s="124"/>
      <c r="F23" s="125"/>
      <c r="G23" s="125"/>
      <c r="H23" s="125"/>
      <c r="I23" s="125"/>
    </row>
    <row r="24" spans="1:15" ht="13">
      <c r="A24" s="120" t="str">
        <f>IF(YTD!A24="","",YTD!A24)</f>
        <v>Tyler Hartl</v>
      </c>
      <c r="B24" s="59"/>
      <c r="C24" s="59"/>
      <c r="D24" s="59" t="str">
        <f t="shared" si="1"/>
        <v/>
      </c>
      <c r="E24" s="124"/>
      <c r="F24" s="125"/>
      <c r="G24" s="125"/>
      <c r="H24" s="125"/>
      <c r="I24" s="125"/>
      <c r="K24" s="36" t="s">
        <v>24</v>
      </c>
    </row>
    <row r="25" spans="1:15" ht="13">
      <c r="A25" s="120" t="str">
        <f>IF(YTD!A25="","",YTD!A25)</f>
        <v>Jake Harbach</v>
      </c>
      <c r="B25" s="59"/>
      <c r="C25" s="59"/>
      <c r="D25" s="59" t="str">
        <f t="shared" si="1"/>
        <v/>
      </c>
      <c r="E25" s="124"/>
      <c r="F25" s="125"/>
      <c r="G25" s="125"/>
      <c r="H25" s="125"/>
      <c r="I25" s="125"/>
      <c r="K25" s="19" t="s">
        <v>9</v>
      </c>
      <c r="L25" s="19" t="s">
        <v>18</v>
      </c>
      <c r="M25" s="19" t="s">
        <v>25</v>
      </c>
      <c r="N25" s="19" t="s">
        <v>20</v>
      </c>
      <c r="O25" s="20" t="s">
        <v>26</v>
      </c>
    </row>
    <row r="26" spans="1:15">
      <c r="A26" s="120" t="str">
        <f>IF(YTD!A26="","",YTD!A26)</f>
        <v>Brooklyn Bicksler</v>
      </c>
      <c r="B26" s="59"/>
      <c r="C26" s="59"/>
      <c r="D26" s="59" t="str">
        <f t="shared" si="1"/>
        <v/>
      </c>
      <c r="E26" s="124"/>
      <c r="F26" s="125"/>
      <c r="G26" s="125"/>
      <c r="H26" s="125"/>
      <c r="I26" s="125"/>
      <c r="K26" s="21" t="str">
        <f>IF(YTD!K26="","",YTD!K26)</f>
        <v>Tyler Simon</v>
      </c>
      <c r="L26" s="72"/>
      <c r="M26" s="72"/>
      <c r="N26" s="24" t="str">
        <f t="shared" ref="N26:N32" si="2">IF(L26=0,"",M26/L26)</f>
        <v/>
      </c>
      <c r="O26" s="74"/>
    </row>
    <row r="27" spans="1:15">
      <c r="A27" s="120" t="str">
        <f>IF(YTD!A27="","",YTD!A27)</f>
        <v>Chris Shaw</v>
      </c>
      <c r="B27" s="59"/>
      <c r="C27" s="59"/>
      <c r="D27" s="59" t="str">
        <f t="shared" si="1"/>
        <v/>
      </c>
      <c r="E27" s="124"/>
      <c r="F27" s="125"/>
      <c r="G27" s="125"/>
      <c r="H27" s="125"/>
      <c r="I27" s="125"/>
      <c r="K27" s="21" t="str">
        <f>IF(YTD!K27="","",YTD!K27)</f>
        <v>Niko Gavala</v>
      </c>
      <c r="L27" s="61"/>
      <c r="M27" s="61"/>
      <c r="N27" s="24" t="str">
        <f t="shared" si="2"/>
        <v/>
      </c>
      <c r="O27" s="144"/>
    </row>
    <row r="28" spans="1:15">
      <c r="A28" s="120" t="str">
        <f>IF(YTD!A28="","",YTD!A28)</f>
        <v>Tyler Hartl</v>
      </c>
      <c r="B28" s="59"/>
      <c r="C28" s="59"/>
      <c r="D28" s="59" t="str">
        <f t="shared" si="1"/>
        <v/>
      </c>
      <c r="E28" s="124"/>
      <c r="F28" s="125"/>
      <c r="G28" s="125"/>
      <c r="H28" s="125"/>
      <c r="I28" s="125"/>
      <c r="K28" s="21" t="str">
        <f>IF(YTD!K28="","",YTD!K28)</f>
        <v/>
      </c>
      <c r="L28" s="61"/>
      <c r="M28" s="61"/>
      <c r="N28" s="24" t="str">
        <f t="shared" si="2"/>
        <v/>
      </c>
      <c r="O28" s="144"/>
    </row>
    <row r="29" spans="1:15">
      <c r="A29" s="120" t="str">
        <f>IF(YTD!A29="","",YTD!A29)</f>
        <v>Maliki Rivera</v>
      </c>
      <c r="B29" s="59"/>
      <c r="C29" s="59"/>
      <c r="D29" s="59" t="str">
        <f t="shared" si="1"/>
        <v/>
      </c>
      <c r="E29" s="124"/>
      <c r="F29" s="125"/>
      <c r="G29" s="125"/>
      <c r="H29" s="125"/>
      <c r="I29" s="125"/>
      <c r="K29" s="21" t="str">
        <f>IF(YTD!K29="","",YTD!K29)</f>
        <v/>
      </c>
      <c r="L29" s="61"/>
      <c r="M29" s="61"/>
      <c r="N29" s="24" t="str">
        <f t="shared" si="2"/>
        <v/>
      </c>
      <c r="O29" s="144"/>
    </row>
    <row r="30" spans="1:15">
      <c r="A30" s="120" t="str">
        <f>IF(YTD!A30="","",YTD!A30)</f>
        <v>Cole Lastinger</v>
      </c>
      <c r="B30" s="59"/>
      <c r="C30" s="59"/>
      <c r="D30" s="59" t="str">
        <f t="shared" si="1"/>
        <v/>
      </c>
      <c r="E30" s="124"/>
      <c r="F30" s="125"/>
      <c r="G30" s="125"/>
      <c r="H30" s="125"/>
      <c r="I30" s="125"/>
      <c r="K30" s="21" t="str">
        <f>IF(YTD!K30="","",YTD!K30)</f>
        <v/>
      </c>
      <c r="L30" s="61"/>
      <c r="M30" s="61"/>
      <c r="N30" s="24" t="str">
        <f t="shared" si="2"/>
        <v/>
      </c>
      <c r="O30" s="144"/>
    </row>
    <row r="31" spans="1:15" ht="13">
      <c r="A31" s="120" t="str">
        <f>IF(YTD!A31="","",YTD!A31)</f>
        <v>Dominic Pietsch</v>
      </c>
      <c r="B31" s="59"/>
      <c r="C31" s="59"/>
      <c r="D31" s="59" t="str">
        <f t="shared" si="1"/>
        <v/>
      </c>
      <c r="E31" s="124"/>
      <c r="F31" s="125"/>
      <c r="G31" s="125"/>
      <c r="H31" s="125"/>
      <c r="I31" s="125"/>
      <c r="K31" s="38" t="s">
        <v>22</v>
      </c>
      <c r="L31" s="39" t="str">
        <f>IF(SUM(L26:L30)=0,"",SUM(L26:L30))</f>
        <v/>
      </c>
      <c r="M31" s="39" t="str">
        <f>IF(SUM(M26:M30)=0,"",SUM(M26:M30))</f>
        <v/>
      </c>
      <c r="N31" s="31" t="str">
        <f>IF(L31="","",M31/L31)</f>
        <v/>
      </c>
      <c r="O31" s="39" t="str">
        <f>IF(SUM(O26:O30)=0,"",SUM(O26:O30))</f>
        <v/>
      </c>
    </row>
    <row r="32" spans="1:15" ht="13">
      <c r="A32" s="120" t="str">
        <f>IF(YTD!A32="","",YTD!A32)</f>
        <v>Chris Pagano</v>
      </c>
      <c r="B32" s="59"/>
      <c r="C32" s="59"/>
      <c r="D32" s="59" t="str">
        <f t="shared" si="1"/>
        <v/>
      </c>
      <c r="E32" s="124"/>
      <c r="F32" s="125"/>
      <c r="G32" s="125"/>
      <c r="H32" s="125"/>
      <c r="I32" s="125"/>
      <c r="K32" s="56" t="str">
        <f>$F$1</f>
        <v>Opponent</v>
      </c>
      <c r="L32" s="73"/>
      <c r="M32" s="70"/>
      <c r="N32" s="31" t="str">
        <f t="shared" si="2"/>
        <v/>
      </c>
      <c r="O32" s="70"/>
    </row>
    <row r="33" spans="1:15">
      <c r="A33" s="120" t="str">
        <f>IF(YTD!A33="","",YTD!A33)</f>
        <v>Jake Martin</v>
      </c>
      <c r="B33" s="59"/>
      <c r="C33" s="59"/>
      <c r="D33" s="59" t="str">
        <f t="shared" si="1"/>
        <v/>
      </c>
      <c r="E33" s="124"/>
      <c r="F33" s="125"/>
      <c r="G33" s="125"/>
      <c r="H33" s="125"/>
      <c r="I33" s="125"/>
      <c r="L33" t="s">
        <v>27</v>
      </c>
    </row>
    <row r="34" spans="1:15">
      <c r="A34" s="120" t="str">
        <f>IF(YTD!A34="","",YTD!A34)</f>
        <v>Mason Morales</v>
      </c>
      <c r="B34" s="59"/>
      <c r="C34" s="59"/>
      <c r="D34" s="59" t="str">
        <f t="shared" si="1"/>
        <v/>
      </c>
      <c r="E34" s="124"/>
      <c r="F34" s="125"/>
      <c r="G34" s="125"/>
      <c r="H34" s="125"/>
      <c r="I34" s="125"/>
    </row>
    <row r="35" spans="1:15" ht="13">
      <c r="A35" s="120" t="str">
        <f>IF(YTD!A35="","",YTD!A35)</f>
        <v>Vinny Lester</v>
      </c>
      <c r="B35" s="59"/>
      <c r="C35" s="59"/>
      <c r="D35" s="59" t="str">
        <f t="shared" si="1"/>
        <v/>
      </c>
      <c r="E35" s="124"/>
      <c r="F35" s="125"/>
      <c r="G35" s="125"/>
      <c r="H35" s="125"/>
      <c r="I35" s="125"/>
      <c r="K35" s="36" t="s">
        <v>28</v>
      </c>
    </row>
    <row r="36" spans="1:15" ht="13">
      <c r="A36" s="120" t="str">
        <f>IF(YTD!A36="","",YTD!A36)</f>
        <v/>
      </c>
      <c r="B36" s="59"/>
      <c r="C36" s="59"/>
      <c r="D36" s="59" t="str">
        <f t="shared" si="1"/>
        <v/>
      </c>
      <c r="E36" s="124"/>
      <c r="F36" s="125"/>
      <c r="G36" s="125"/>
      <c r="H36" s="125"/>
      <c r="I36" s="125"/>
      <c r="K36" s="19" t="s">
        <v>9</v>
      </c>
      <c r="L36" s="19" t="s">
        <v>18</v>
      </c>
      <c r="M36" s="19" t="s">
        <v>25</v>
      </c>
      <c r="N36" s="19" t="s">
        <v>20</v>
      </c>
      <c r="O36" s="20" t="s">
        <v>29</v>
      </c>
    </row>
    <row r="37" spans="1:15">
      <c r="A37" s="120" t="str">
        <f>IF(YTD!A37="","",YTD!A37)</f>
        <v/>
      </c>
      <c r="B37" s="59"/>
      <c r="C37" s="59"/>
      <c r="D37" s="59" t="str">
        <f t="shared" si="1"/>
        <v/>
      </c>
      <c r="E37" s="124"/>
      <c r="F37" s="125"/>
      <c r="G37" s="125"/>
      <c r="H37" s="125"/>
      <c r="I37" s="125"/>
      <c r="K37" s="21" t="str">
        <f>IF(YTD!K37="","",YTD!K37)</f>
        <v>Jake Novak</v>
      </c>
      <c r="L37" s="61"/>
      <c r="M37" s="75"/>
      <c r="N37" s="24" t="str">
        <f>IF(L37=0,"",M37/L37)</f>
        <v/>
      </c>
      <c r="O37" s="144"/>
    </row>
    <row r="38" spans="1:15">
      <c r="A38" s="120" t="str">
        <f>IF(YTD!A38="","",YTD!A38)</f>
        <v/>
      </c>
      <c r="B38" s="59"/>
      <c r="C38" s="59"/>
      <c r="D38" s="59" t="str">
        <f t="shared" si="1"/>
        <v/>
      </c>
      <c r="E38" s="124"/>
      <c r="F38" s="125"/>
      <c r="G38" s="125"/>
      <c r="H38" s="125"/>
      <c r="I38" s="125"/>
      <c r="K38" s="21" t="str">
        <f>IF(YTD!K38="","",YTD!K38)</f>
        <v/>
      </c>
      <c r="L38" s="61"/>
      <c r="M38" s="75"/>
      <c r="N38" s="24" t="str">
        <f>IF(L38=0,"",M38/L38)</f>
        <v/>
      </c>
      <c r="O38" s="144"/>
    </row>
    <row r="39" spans="1:15">
      <c r="A39" s="120" t="str">
        <f>IF(YTD!A39="","",YTD!A39)</f>
        <v/>
      </c>
      <c r="B39" s="59"/>
      <c r="C39" s="59"/>
      <c r="D39" s="59" t="str">
        <f t="shared" si="1"/>
        <v/>
      </c>
      <c r="E39" s="124"/>
      <c r="F39" s="125"/>
      <c r="G39" s="125"/>
      <c r="H39" s="125"/>
      <c r="I39" s="125"/>
      <c r="K39" s="21" t="str">
        <f>IF(YTD!K39="","",YTD!K39)</f>
        <v/>
      </c>
      <c r="L39" s="61"/>
      <c r="M39" s="75"/>
      <c r="N39" s="24" t="str">
        <f>IF(L39=0,"",M39/L39)</f>
        <v/>
      </c>
      <c r="O39" s="144"/>
    </row>
    <row r="40" spans="1:15" ht="13">
      <c r="A40" s="120" t="str">
        <f>IF(YTD!A40="","",YTD!A40)</f>
        <v/>
      </c>
      <c r="B40" s="59"/>
      <c r="C40" s="59"/>
      <c r="D40" s="59" t="str">
        <f t="shared" si="1"/>
        <v/>
      </c>
      <c r="E40" s="124"/>
      <c r="F40" s="125"/>
      <c r="G40" s="125"/>
      <c r="H40" s="125"/>
      <c r="I40" s="125"/>
      <c r="K40" s="38" t="s">
        <v>22</v>
      </c>
      <c r="L40" s="39" t="str">
        <f>IF(SUM(L37:L39)=0,"",SUM(L37:L39))</f>
        <v/>
      </c>
      <c r="M40" s="39" t="str">
        <f>IF(SUM(M37:M39)=0,"",SUM(M37:M39))</f>
        <v/>
      </c>
      <c r="N40" s="31" t="str">
        <f>IF(L40="","",M40/L40)</f>
        <v/>
      </c>
      <c r="O40" s="39" t="str">
        <f>IF(SUM(O37:O39)=0,"",SUM(O37:O39))</f>
        <v/>
      </c>
    </row>
    <row r="41" spans="1:15" ht="13">
      <c r="A41" s="120" t="str">
        <f>IF(YTD!A41="","",YTD!A41)</f>
        <v/>
      </c>
      <c r="B41" s="59"/>
      <c r="C41" s="59"/>
      <c r="D41" s="59" t="str">
        <f t="shared" si="1"/>
        <v/>
      </c>
      <c r="E41" s="124"/>
      <c r="F41" s="125"/>
      <c r="G41" s="125"/>
      <c r="H41" s="125"/>
      <c r="I41" s="125"/>
      <c r="K41" s="56" t="str">
        <f>$F$1</f>
        <v>Opponent</v>
      </c>
      <c r="L41" s="73"/>
      <c r="M41" s="73"/>
      <c r="N41" s="31" t="str">
        <f>IF(L41=0,"",M41/L41)</f>
        <v/>
      </c>
      <c r="O41" s="70"/>
    </row>
    <row r="42" spans="1:15">
      <c r="A42" s="120" t="str">
        <f>IF(YTD!A42="","",YTD!A42)</f>
        <v/>
      </c>
      <c r="B42" s="59"/>
      <c r="C42" s="59"/>
      <c r="D42" s="59" t="str">
        <f t="shared" si="1"/>
        <v/>
      </c>
      <c r="E42" s="124"/>
      <c r="F42" s="125"/>
      <c r="G42" s="125"/>
      <c r="H42" s="125"/>
      <c r="I42" s="125"/>
    </row>
    <row r="43" spans="1:15">
      <c r="A43" s="120" t="str">
        <f>IF(YTD!A43="","",YTD!A43)</f>
        <v/>
      </c>
      <c r="B43" s="59"/>
      <c r="C43" s="59"/>
      <c r="D43" s="59" t="str">
        <f t="shared" si="1"/>
        <v/>
      </c>
      <c r="E43" s="124"/>
      <c r="F43" s="125"/>
      <c r="G43" s="125"/>
      <c r="H43" s="125"/>
      <c r="I43" s="125"/>
    </row>
    <row r="44" spans="1:15">
      <c r="A44" s="120" t="str">
        <f>IF(YTD!A44="","",YTD!A44)</f>
        <v/>
      </c>
      <c r="B44" s="59"/>
      <c r="C44" s="59"/>
      <c r="D44" s="59" t="str">
        <f t="shared" si="1"/>
        <v/>
      </c>
      <c r="E44" s="124"/>
      <c r="F44" s="125"/>
      <c r="G44" s="125"/>
      <c r="H44" s="125"/>
      <c r="I44" s="125"/>
    </row>
    <row r="45" spans="1:15">
      <c r="A45" s="120" t="str">
        <f>IF(YTD!A45="","",YTD!A45)</f>
        <v/>
      </c>
      <c r="B45" s="59"/>
      <c r="C45" s="59"/>
      <c r="D45" s="59" t="str">
        <f t="shared" si="1"/>
        <v/>
      </c>
      <c r="E45" s="124"/>
      <c r="F45" s="125"/>
      <c r="G45" s="125"/>
      <c r="H45" s="125"/>
      <c r="I45" s="125"/>
    </row>
    <row r="46" spans="1:15">
      <c r="A46" s="120" t="str">
        <f>IF(YTD!A46="","",YTD!A46)</f>
        <v/>
      </c>
      <c r="B46" s="59"/>
      <c r="C46" s="59"/>
      <c r="D46" s="59" t="str">
        <f t="shared" si="1"/>
        <v/>
      </c>
      <c r="E46" s="124"/>
      <c r="F46" s="125"/>
      <c r="G46" s="125"/>
      <c r="H46" s="125"/>
      <c r="I46" s="125"/>
    </row>
    <row r="47" spans="1:15" ht="13">
      <c r="A47" s="126" t="s">
        <v>30</v>
      </c>
      <c r="B47" s="126">
        <f>SUM(B5:B46)</f>
        <v>0</v>
      </c>
      <c r="C47" s="126">
        <f t="shared" ref="C47:I47" si="3">SUM(C5:C46)</f>
        <v>0</v>
      </c>
      <c r="D47" s="126">
        <f t="shared" si="3"/>
        <v>0</v>
      </c>
      <c r="E47" s="148">
        <f t="shared" si="3"/>
        <v>0</v>
      </c>
      <c r="F47" s="126">
        <f t="shared" si="3"/>
        <v>0</v>
      </c>
      <c r="G47" s="126">
        <f t="shared" si="3"/>
        <v>0</v>
      </c>
      <c r="H47" s="126">
        <f t="shared" si="3"/>
        <v>0</v>
      </c>
      <c r="I47" s="126">
        <f t="shared" si="3"/>
        <v>0</v>
      </c>
    </row>
    <row r="49" spans="1:15" ht="13">
      <c r="A49" s="6"/>
      <c r="B49" s="6"/>
      <c r="C49" s="6"/>
      <c r="D49" s="6"/>
      <c r="E49" s="6"/>
      <c r="F49" s="7" t="s">
        <v>31</v>
      </c>
      <c r="G49" s="43"/>
      <c r="H49" s="6"/>
      <c r="I49" s="6"/>
      <c r="J49" s="6"/>
      <c r="K49" s="6"/>
      <c r="L49" s="6"/>
      <c r="M49" s="6"/>
      <c r="N49" s="6"/>
      <c r="O49" s="6"/>
    </row>
    <row r="51" spans="1:15" ht="13">
      <c r="A51" s="19" t="s">
        <v>32</v>
      </c>
      <c r="B51" s="19">
        <v>1</v>
      </c>
      <c r="C51" s="19">
        <v>2</v>
      </c>
      <c r="D51" s="19">
        <v>3</v>
      </c>
      <c r="E51" s="19">
        <v>4</v>
      </c>
      <c r="F51" s="19" t="s">
        <v>33</v>
      </c>
      <c r="G51" s="20" t="s">
        <v>34</v>
      </c>
      <c r="K51" s="44" t="s">
        <v>35</v>
      </c>
      <c r="L51" s="45"/>
      <c r="M51" s="19" t="s">
        <v>36</v>
      </c>
      <c r="N51" s="19" t="s">
        <v>37</v>
      </c>
      <c r="O51" s="20" t="s">
        <v>34</v>
      </c>
    </row>
    <row r="52" spans="1:15" ht="12.75" customHeight="1">
      <c r="A52" s="46" t="s">
        <v>22</v>
      </c>
      <c r="B52" s="61"/>
      <c r="C52" s="61"/>
      <c r="D52" s="61"/>
      <c r="E52" s="61"/>
      <c r="F52" s="61"/>
      <c r="G52" s="145">
        <f>SUM(B52:F52)</f>
        <v>0</v>
      </c>
      <c r="K52" s="47" t="s">
        <v>22</v>
      </c>
      <c r="L52" s="45"/>
      <c r="M52" s="61"/>
      <c r="N52" s="61"/>
      <c r="O52" s="145">
        <f>SUM(M52:N52)</f>
        <v>0</v>
      </c>
    </row>
    <row r="53" spans="1:15" ht="13">
      <c r="A53" s="56" t="str">
        <f>$F$1</f>
        <v>Opponent</v>
      </c>
      <c r="B53" s="72"/>
      <c r="C53" s="72"/>
      <c r="D53" s="72"/>
      <c r="E53" s="72"/>
      <c r="F53" s="72"/>
      <c r="G53" s="40">
        <f>SUM(B53:F53)</f>
        <v>0</v>
      </c>
      <c r="K53" s="155" t="str">
        <f>$F$1</f>
        <v>Opponent</v>
      </c>
      <c r="L53" s="156"/>
      <c r="M53" s="87"/>
      <c r="N53" s="87"/>
      <c r="O53" s="88">
        <f>SUM(M53:N53)</f>
        <v>0</v>
      </c>
    </row>
    <row r="54" spans="1:15" ht="12.75" customHeight="1"/>
    <row r="55" spans="1:15" ht="12.75" customHeight="1">
      <c r="A55" s="49" t="s">
        <v>38</v>
      </c>
      <c r="B55" s="19" t="s">
        <v>39</v>
      </c>
      <c r="C55" s="19" t="s">
        <v>40</v>
      </c>
      <c r="D55" s="19" t="s">
        <v>41</v>
      </c>
      <c r="E55" s="20" t="s">
        <v>42</v>
      </c>
      <c r="K55" s="36" t="s">
        <v>43</v>
      </c>
    </row>
    <row r="56" spans="1:15" ht="12.75" customHeight="1">
      <c r="A56" s="49" t="s">
        <v>44</v>
      </c>
      <c r="B56" s="72"/>
      <c r="C56" s="72"/>
      <c r="D56" s="24" t="str">
        <f>IF(B56="","",C56/B56)</f>
        <v/>
      </c>
      <c r="E56" s="74"/>
      <c r="K56" s="8" t="s">
        <v>45</v>
      </c>
      <c r="L56" s="149"/>
      <c r="M56" s="150"/>
      <c r="N56" s="151"/>
    </row>
    <row r="57" spans="1:15" ht="13">
      <c r="A57" s="49"/>
      <c r="K57" s="46" t="s">
        <v>46</v>
      </c>
      <c r="L57" s="149"/>
      <c r="M57" s="150"/>
      <c r="N57" s="151"/>
    </row>
    <row r="58" spans="1:15" ht="13">
      <c r="A58" s="49" t="s">
        <v>46</v>
      </c>
      <c r="B58" s="19" t="s">
        <v>48</v>
      </c>
      <c r="C58" s="19" t="s">
        <v>49</v>
      </c>
      <c r="D58" s="19" t="s">
        <v>40</v>
      </c>
      <c r="E58" s="19" t="s">
        <v>20</v>
      </c>
      <c r="F58" s="19" t="s">
        <v>50</v>
      </c>
      <c r="G58" s="19" t="s">
        <v>16</v>
      </c>
      <c r="H58" s="20" t="s">
        <v>42</v>
      </c>
      <c r="I58" s="51"/>
      <c r="K58" s="46" t="s">
        <v>47</v>
      </c>
      <c r="L58" s="149"/>
      <c r="M58" s="150"/>
      <c r="N58" s="151"/>
    </row>
    <row r="59" spans="1:15" ht="13">
      <c r="A59" s="49" t="s">
        <v>44</v>
      </c>
      <c r="B59" s="72"/>
      <c r="C59" s="72"/>
      <c r="D59" s="72"/>
      <c r="E59" s="37" t="str">
        <f>IF(C59=0,"",D59/B59)</f>
        <v/>
      </c>
      <c r="F59" s="53" t="str">
        <f>IF(C59=0,"",B59/C59)</f>
        <v/>
      </c>
      <c r="G59" s="72"/>
      <c r="H59" s="74"/>
      <c r="J59" s="51"/>
      <c r="K59" s="46" t="s">
        <v>34</v>
      </c>
      <c r="L59" s="152">
        <f>SUM(L56:N58)</f>
        <v>0</v>
      </c>
      <c r="M59" s="153"/>
      <c r="N59" s="154"/>
    </row>
    <row r="60" spans="1:15" ht="13">
      <c r="A60" s="49"/>
    </row>
    <row r="61" spans="1:15" ht="13">
      <c r="A61" s="49"/>
    </row>
    <row r="62" spans="1:15" ht="13">
      <c r="A62" s="138"/>
      <c r="B62" s="139"/>
      <c r="C62" s="139"/>
      <c r="D62" s="139"/>
      <c r="E62" s="139"/>
      <c r="F62" s="139"/>
      <c r="G62" s="139"/>
      <c r="H62" s="139"/>
      <c r="I62" s="139"/>
      <c r="J62" s="140"/>
      <c r="K62" s="140"/>
    </row>
    <row r="63" spans="1:15" ht="13">
      <c r="A63" s="138"/>
      <c r="B63" s="141"/>
      <c r="C63" s="141"/>
      <c r="D63" s="141"/>
      <c r="E63" s="142"/>
      <c r="F63" s="143"/>
      <c r="G63" s="141"/>
      <c r="H63" s="141"/>
      <c r="I63" s="140"/>
      <c r="J63" s="140"/>
      <c r="K63" s="140"/>
    </row>
    <row r="64" spans="1:15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</row>
  </sheetData>
  <mergeCells count="5">
    <mergeCell ref="L58:N58"/>
    <mergeCell ref="L59:N59"/>
    <mergeCell ref="K53:L53"/>
    <mergeCell ref="L56:N56"/>
    <mergeCell ref="L57:N57"/>
  </mergeCells>
  <pageMargins left="0.5" right="0.5" top="0.5" bottom="0.32291666666666669" header="0.23958333333333334" footer="0.51180555555555596"/>
  <pageSetup fitToWidth="0" fitToHeight="0" orientation="portrait" r:id="rId1"/>
  <headerFooter alignWithMargins="0">
    <oddHeader>&amp;L&amp;"Times New Roman,Regular"&amp;12           &amp;"Calibri,Bold"&amp;14 2017 MANHEIM CENTRAL BARONS FOOTBALL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topLeftCell="A43" zoomScaleNormal="100" workbookViewId="0">
      <selection activeCell="Q12" sqref="Q12"/>
    </sheetView>
  </sheetViews>
  <sheetFormatPr defaultRowHeight="12.5"/>
  <cols>
    <col min="1" max="1" width="14" customWidth="1"/>
    <col min="2" max="2" width="7.179687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81640625" customWidth="1"/>
    <col min="8" max="8" width="4.81640625" customWidth="1"/>
    <col min="9" max="9" width="4.1796875" customWidth="1"/>
    <col min="10" max="10" width="2" customWidth="1"/>
    <col min="11" max="11" width="12.453125" customWidth="1"/>
    <col min="12" max="12" width="3.1796875" customWidth="1"/>
    <col min="13" max="13" width="6.81640625" customWidth="1"/>
    <col min="14" max="14" width="5" customWidth="1"/>
    <col min="15" max="15" width="5.81640625" customWidth="1"/>
    <col min="16" max="16" width="9.1796875" customWidth="1"/>
  </cols>
  <sheetData>
    <row r="1" spans="1:15" ht="13">
      <c r="A1" s="1" t="s">
        <v>0</v>
      </c>
      <c r="B1" s="1"/>
      <c r="C1" s="1"/>
      <c r="D1" s="2"/>
      <c r="E1" s="1" t="s">
        <v>1</v>
      </c>
      <c r="F1" s="1"/>
      <c r="I1" s="1"/>
      <c r="J1" s="3"/>
      <c r="K1" s="4" t="s">
        <v>104</v>
      </c>
      <c r="L1" s="5"/>
      <c r="M1" s="1"/>
      <c r="N1" s="3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pans="1:15" ht="13">
      <c r="A3" s="8"/>
      <c r="B3" s="9" t="s">
        <v>3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1"/>
      <c r="I3" s="12"/>
      <c r="J3" s="13"/>
      <c r="K3" s="14" t="s">
        <v>8</v>
      </c>
    </row>
    <row r="4" spans="1:15" ht="13">
      <c r="A4" s="15" t="s">
        <v>9</v>
      </c>
      <c r="B4" s="15" t="s">
        <v>10</v>
      </c>
      <c r="C4" s="15" t="s">
        <v>11</v>
      </c>
      <c r="D4" s="16" t="s">
        <v>12</v>
      </c>
      <c r="E4" s="15" t="s">
        <v>13</v>
      </c>
      <c r="F4" s="15" t="s">
        <v>14</v>
      </c>
      <c r="G4" s="15" t="s">
        <v>15</v>
      </c>
      <c r="H4" s="15" t="s">
        <v>16</v>
      </c>
      <c r="I4" s="17" t="s">
        <v>17</v>
      </c>
      <c r="J4" s="18"/>
      <c r="K4" s="19" t="s">
        <v>9</v>
      </c>
      <c r="L4" s="19" t="s">
        <v>18</v>
      </c>
      <c r="M4" s="19" t="s">
        <v>19</v>
      </c>
      <c r="N4" s="19" t="s">
        <v>20</v>
      </c>
      <c r="O4" s="20" t="s">
        <v>21</v>
      </c>
    </row>
    <row r="5" spans="1:15">
      <c r="A5" s="101" t="s">
        <v>66</v>
      </c>
      <c r="B5" s="23">
        <f>IF(A5="","",WAR!B5+DON!B5+WYORK!B5+LS!B5+GSPOT!B5+EPH!B5+SOL!B5+ETOWN!B5+COC!B5+CC!B5+DIST1!B5+DIST2!B5+DIST3!B5+DIST4!B5+STATE1!B5+STATE2!B5)</f>
        <v>33</v>
      </c>
      <c r="C5" s="23">
        <f>IF(A5="","",WAR!C5+DON!C5+WYORK!C5+LS!C5+GSPOT!C5+EPH!C5+SOL!C5+ETOWN!C5+COC!C5+CC!C5+DIST1!C5+DIST2!C5+DIST3!C5+DIST4!C5+STATE1!C5+STATE2!C5)</f>
        <v>22</v>
      </c>
      <c r="D5" s="23">
        <f>IF(SUM(B5:C5)=0,"",(B5*2)+C5)</f>
        <v>88</v>
      </c>
      <c r="E5" s="24">
        <f>IF(A5="","",WAR!E5+DON!E5+WYORK!E5+LS!E5+GSPOT!E5+EPH!E5+SOL!E5+ETOWN!E5+COC!E5+CC!E5+DIST1!E5+DIST2!E5+DIST3!E5+DIST4!E5+STATE1!E5+STATE2!E5)</f>
        <v>0</v>
      </c>
      <c r="F5" s="23">
        <f>IF(A5="","",WAR!F5+DON!F5+WYORK!F5+LS!F5+GSPOT!F5+EPH!F5+SOL!F5+ETOWN!F5+COC!F5+CC!F5+DIST1!F5+DIST2!F5+DIST3!F5+DIST4!F5+STATE1!F5+STATE2!F5)</f>
        <v>1</v>
      </c>
      <c r="G5" s="23">
        <f>IF(A5="","",WAR!G5+DON!G5+WYORK!G5+LS!G5+GSPOT!G5+EPH!G5+SOL!G5+ETOWN!G5+COC!G5+CC!G5+DIST1!G5+DIST2!G5+DIST3!G5+DIST4!G5+STATE1!G5+STATE2!G5)</f>
        <v>0</v>
      </c>
      <c r="H5" s="23">
        <f>IF(A5="","",WAR!H5+DON!H5+WYORK!H5+LS!H5+GSPOT!H5+EPH!H5+SOL!H5+ETOWN!H5+COC!H5+CC!H5+DIST1!H5+DIST2!H5+DIST3!H5+DIST4!H5+STATE1!H5+STATE2!H5)</f>
        <v>6</v>
      </c>
      <c r="I5" s="23">
        <f>IF(A5="","",WAR!I5+DON!I5+WYORK!I5+LS!I5+GSPOT!I5+EPH!I5+SOL!I5+ETOWN!I5+COC!I5+CC!I5+DIST1!I5+DIST2!I5+DIST3!I5+DIST4!I5+STATE1!I5+STATE2!I5)</f>
        <v>0</v>
      </c>
      <c r="K5" s="84" t="s">
        <v>82</v>
      </c>
      <c r="L5" s="23">
        <f>IF(K5="","",WAR!L5+DON!L5+WYORK!L5+LS!L5+GSPOT!L5+EPH!L5+SOL!L5+ETOWN!L5+COC!L5+CC!L5+DIST1!L5+DIST2!L5+DIST3!L5+DIST4!L5+STATE1!L5+STATE2!L5)</f>
        <v>4</v>
      </c>
      <c r="M5" s="23">
        <f>IF(K5="","",WAR!M5+DON!M5+WYORK!M5+LS!M5+GSPOT!M5+EPH!M5+SOL!M5+ETOWN!M5+COC!M5+CC!M5+DIST1!M5+DIST2!M5+DIST3!M5+DIST4!M5+STATE1!M5+STATE2!M5)</f>
        <v>13</v>
      </c>
      <c r="N5" s="24">
        <f>IFERROR(IF(L5="","",M5/L5),0)</f>
        <v>3.25</v>
      </c>
      <c r="O5" s="83">
        <f>IF(K5="","",WAR!O5+DON!O5+WYORK!O5+LS!O5+GSPOT!O5+EPH!O5+SOL!O5+ETOWN!O5+COC!O5+CC!O5+DIST1!O5+DIST2!O5+DIST3!O5+DIST4!O5+STATE1!O5+STATE2!O5)</f>
        <v>0</v>
      </c>
    </row>
    <row r="6" spans="1:15">
      <c r="A6" s="84" t="s">
        <v>67</v>
      </c>
      <c r="B6" s="23">
        <f>IF(A6="","",WAR!B6+DON!B6+WYORK!B6+LS!B6+GSPOT!B6+EPH!B6+SOL!B6+ETOWN!B6+COC!B6+CC!B6+DIST1!B6+DIST2!B6+DIST3!B6+DIST4!B6+STATE1!B6+STATE2!B6)</f>
        <v>39</v>
      </c>
      <c r="C6" s="23">
        <f>IF(A6="","",WAR!C6+DON!C6+WYORK!C6+LS!C6+GSPOT!C6+EPH!C6+SOL!C6+ETOWN!C6+COC!C6+CC!C6+DIST1!C6+DIST2!C6+DIST3!C6+DIST4!C6+STATE1!C6+STATE2!C6)</f>
        <v>28</v>
      </c>
      <c r="D6" s="23">
        <f t="shared" ref="D6:D45" si="0">IF(SUM(B6:C6)=0,"",(B6*2)+C6)</f>
        <v>106</v>
      </c>
      <c r="E6" s="24">
        <f>IF(A6="","",WAR!E6+DON!E6+WYORK!E6+LS!E6+GSPOT!E6+EPH!E6+SOL!E6+ETOWN!E6+COC!E6+CC!E6+DIST1!E6+DIST2!E6+DIST3!E6+DIST4!E6+STATE1!E6+STATE2!E6)</f>
        <v>1.5</v>
      </c>
      <c r="F6" s="23">
        <f>IF(A6="","",WAR!F6+DON!F6+WYORK!F6+LS!F6+GSPOT!F6+EPH!F6+SOL!F6+ETOWN!F6+COC!F6+CC!F6+DIST1!F6+DIST2!F6+DIST3!F6+DIST4!F6+STATE1!F6+STATE2!F6)</f>
        <v>1</v>
      </c>
      <c r="G6" s="23">
        <f>IF(A6="","",WAR!G6+DON!G6+WYORK!G6+LS!G6+GSPOT!G6+EPH!G6+SOL!G6+ETOWN!G6+COC!G6+CC!G6+DIST1!G6+DIST2!G6+DIST3!G6+DIST4!G6+STATE1!G6+STATE2!G6)</f>
        <v>2</v>
      </c>
      <c r="H6" s="23">
        <f>IF(A6="","",WAR!H6+DON!H6+WYORK!H6+LS!H6+GSPOT!H6+EPH!H6+SOL!H6+ETOWN!H6+COC!H6+CC!H6+DIST1!H6+DIST2!H6+DIST3!H6+DIST4!H6+STATE1!H6+STATE2!H6)</f>
        <v>5</v>
      </c>
      <c r="I6" s="23">
        <f>IF(A6="","",WAR!I6+DON!I6+WYORK!I6+LS!I6+GSPOT!I6+EPH!I6+SOL!I6+ETOWN!I6+COC!I6+CC!I6+DIST1!I6+DIST2!I6+DIST3!I6+DIST4!I6+STATE1!I6+STATE2!I6)</f>
        <v>0</v>
      </c>
      <c r="K6" s="84" t="s">
        <v>70</v>
      </c>
      <c r="L6" s="23">
        <f>IF(K6="","",WAR!L6+DON!L6+WYORK!L6+LS!L6+GSPOT!L6+EPH!L6+SOL!L6+ETOWN!L6+COC!L6+CC!L6+DIST1!L6+DIST2!L6+DIST3!L6+DIST4!L6+STATE1!L6+STATE2!L6)</f>
        <v>1</v>
      </c>
      <c r="M6" s="23">
        <f>IF(K6="","",WAR!M6+DON!M6+WYORK!M6+LS!M6+GSPOT!M6+EPH!M6+SOL!M6+ETOWN!M6+COC!M6+CC!M6+DIST1!M6+DIST2!M6+DIST3!M6+DIST4!M6+STATE1!M6+STATE2!M6)</f>
        <v>0</v>
      </c>
      <c r="N6" s="24">
        <f t="shared" ref="N6:N18" si="1">IFERROR(IF(L6="","",M6/L6),0)</f>
        <v>0</v>
      </c>
      <c r="O6" s="83">
        <f>IF(K6="","",WAR!O6+DON!O6+WYORK!O6+LS!O6+GSPOT!O6+EPH!O6+SOL!O6+ETOWN!O6+COC!O6+CC!O6+DIST1!O6+DIST2!O6+DIST3!O6+DIST4!O6+STATE1!O6+STATE2!O6)</f>
        <v>0</v>
      </c>
    </row>
    <row r="7" spans="1:15">
      <c r="A7" s="101" t="s">
        <v>68</v>
      </c>
      <c r="B7" s="23">
        <f>IF(A7="","",WAR!B7+DON!B7+WYORK!B7+LS!B7+GSPOT!B7+EPH!B7+SOL!B7+ETOWN!B7+COC!B7+CC!B7+DIST1!B7+DIST2!B7+DIST3!B7+DIST4!B7+STATE1!B7+STATE2!B7)</f>
        <v>49</v>
      </c>
      <c r="C7" s="23">
        <f>IF(A7="","",WAR!C7+DON!C7+WYORK!C7+LS!C7+GSPOT!C7+EPH!C7+SOL!C7+ETOWN!C7+COC!C7+CC!C7+DIST1!C7+DIST2!C7+DIST3!C7+DIST4!C7+STATE1!C7+STATE2!C7)</f>
        <v>73</v>
      </c>
      <c r="D7" s="23">
        <f t="shared" si="0"/>
        <v>171</v>
      </c>
      <c r="E7" s="24">
        <f>IF(A7="","",WAR!E7+DON!E7+WYORK!E7+LS!E7+GSPOT!E7+EPH!E7+SOL!E7+ETOWN!E7+COC!E7+CC!E7+DIST1!E7+DIST2!E7+DIST3!E7+DIST4!E7+STATE1!E7+STATE2!E7)</f>
        <v>3</v>
      </c>
      <c r="F7" s="23">
        <f>IF(A7="","",WAR!F7+DON!F7+WYORK!F7+LS!F7+GSPOT!F7+EPH!F7+SOL!F7+ETOWN!F7+COC!F7+CC!F7+DIST1!F7+DIST2!F7+DIST3!F7+DIST4!F7+STATE1!F7+STATE2!F7)</f>
        <v>0</v>
      </c>
      <c r="G7" s="23">
        <f>IF(A7="","",WAR!G7+DON!G7+WYORK!G7+LS!G7+GSPOT!G7+EPH!G7+SOL!G7+ETOWN!G7+COC!G7+CC!G7+DIST1!G7+DIST2!G7+DIST3!G7+DIST4!G7+STATE1!G7+STATE2!G7)</f>
        <v>0</v>
      </c>
      <c r="H7" s="23">
        <f>IF(A7="","",WAR!H7+DON!H7+WYORK!H7+LS!H7+GSPOT!H7+EPH!H7+SOL!H7+ETOWN!H7+COC!H7+CC!H7+DIST1!H7+DIST2!H7+DIST3!H7+DIST4!H7+STATE1!H7+STATE2!H7)</f>
        <v>2</v>
      </c>
      <c r="I7" s="23">
        <f>IF(A7="","",WAR!I7+DON!I7+WYORK!I7+LS!I7+GSPOT!I7+EPH!I7+SOL!I7+ETOWN!I7+COC!I7+CC!I7+DIST1!I7+DIST2!I7+DIST3!I7+DIST4!I7+STATE1!I7+STATE2!I7)</f>
        <v>0</v>
      </c>
      <c r="K7" s="85" t="s">
        <v>76</v>
      </c>
      <c r="L7" s="23">
        <f>IF(K7="","",WAR!L7+DON!L7+WYORK!L7+LS!L7+GSPOT!L7+EPH!L7+SOL!L7+ETOWN!L7+COC!L7+CC!L7+DIST1!L7+DIST2!L7+DIST3!L7+DIST4!L7+STATE1!L7+STATE2!L7)</f>
        <v>1</v>
      </c>
      <c r="M7" s="23">
        <f>IF(K7="","",WAR!M7+DON!M7+WYORK!M7+LS!M7+GSPOT!M7+EPH!M7+SOL!M7+ETOWN!M7+COC!M7+CC!M7+DIST1!M7+DIST2!M7+DIST3!M7+DIST4!M7+STATE1!M7+STATE2!M7)</f>
        <v>0</v>
      </c>
      <c r="N7" s="24">
        <f t="shared" si="1"/>
        <v>0</v>
      </c>
      <c r="O7" s="83">
        <f>IF(K7="","",WAR!O7+DON!O7+WYORK!O7+LS!O7+GSPOT!O7+EPH!O7+SOL!O7+ETOWN!O7+COC!O7+CC!O7+DIST1!O7+DIST2!O7+DIST3!O7+DIST4!O7+STATE1!O7+STATE2!O7)</f>
        <v>0</v>
      </c>
    </row>
    <row r="8" spans="1:15">
      <c r="A8" s="101" t="s">
        <v>69</v>
      </c>
      <c r="B8" s="23">
        <f>IF(A8="","",WAR!B8+DON!B8+WYORK!B8+LS!B8+GSPOT!B8+EPH!B8+SOL!B8+ETOWN!B8+COC!B8+CC!B8+DIST1!B8+DIST2!B8+DIST3!B8+DIST4!B8+STATE1!B8+STATE2!B8)</f>
        <v>21</v>
      </c>
      <c r="C8" s="23">
        <f>IF(A8="","",WAR!C8+DON!C8+WYORK!C8+LS!C8+GSPOT!C8+EPH!C8+SOL!C8+ETOWN!C8+COC!C8+CC!C8+DIST1!C8+DIST2!C8+DIST3!C8+DIST4!C8+STATE1!C8+STATE2!C8)</f>
        <v>37</v>
      </c>
      <c r="D8" s="23">
        <f t="shared" si="0"/>
        <v>79</v>
      </c>
      <c r="E8" s="24">
        <f>IF(A8="","",WAR!E8+DON!E8+WYORK!E8+LS!E8+GSPOT!E8+EPH!E8+SOL!E8+ETOWN!E8+COC!E8+CC!E8+DIST1!E8+DIST2!E8+DIST3!E8+DIST4!E8+STATE1!E8+STATE2!E8)</f>
        <v>4.5</v>
      </c>
      <c r="F8" s="23">
        <v>1</v>
      </c>
      <c r="G8" s="23">
        <f>IF(A8="","",WAR!G8+DON!G8+WYORK!G8+LS!G8+GSPOT!G8+EPH!G8+SOL!G8+ETOWN!G8+COC!G8+CC!G8+DIST1!G8+DIST2!G8+DIST3!G8+DIST4!G8+STATE1!G8+STATE2!G8)</f>
        <v>0</v>
      </c>
      <c r="H8" s="23">
        <f>IF(A8="","",WAR!H8+DON!H8+WYORK!H8+LS!H8+GSPOT!H8+EPH!H8+SOL!H8+ETOWN!H8+COC!H8+CC!H8+DIST1!H8+DIST2!H8+DIST3!H8+DIST4!H8+STATE1!H8+STATE2!H8)</f>
        <v>0</v>
      </c>
      <c r="I8" s="23">
        <f>IF(A8="","",WAR!I8+DON!I8+WYORK!I8+LS!I8+GSPOT!I8+EPH!I8+SOL!I8+ETOWN!I8+COC!I8+CC!I8+DIST1!I8+DIST2!I8+DIST3!I8+DIST4!I8+STATE1!I8+STATE2!I8)</f>
        <v>1</v>
      </c>
      <c r="K8" s="85" t="s">
        <v>66</v>
      </c>
      <c r="L8" s="23">
        <f>IF(K8="","",WAR!L8+DON!L8+WYORK!L8+LS!L8+GSPOT!L8+EPH!L8+SOL!L8+ETOWN!L8+COC!L8+CC!L8+DIST1!L8+DIST2!L8+DIST3!L8+DIST4!L8+STATE1!L8+STATE2!L8)</f>
        <v>6</v>
      </c>
      <c r="M8" s="23">
        <f>IF(K8="","",WAR!M8+DON!M8+WYORK!M8+LS!M8+GSPOT!M8+EPH!M8+SOL!M8+ETOWN!M8+COC!M8+CC!M8+DIST1!M8+DIST2!M8+DIST3!M8+DIST4!M8+STATE1!M8+STATE2!M8)</f>
        <v>174</v>
      </c>
      <c r="N8" s="24">
        <f t="shared" si="1"/>
        <v>29</v>
      </c>
      <c r="O8" s="83">
        <f>IF(K8="","",WAR!O8+DON!O8+WYORK!O8+LS!O8+GSPOT!O8+EPH!O8+SOL!O8+ETOWN!O8+COC!O8+CC!O8+DIST1!O8+DIST2!O8+DIST3!O8+DIST4!O8+STATE1!O8+STATE2!O8)</f>
        <v>2</v>
      </c>
    </row>
    <row r="9" spans="1:15">
      <c r="A9" s="84" t="s">
        <v>70</v>
      </c>
      <c r="B9" s="23">
        <f>IF(A9="","",WAR!B9+DON!B9+WYORK!B9+LS!B9+GSPOT!B9+EPH!B9+SOL!B9+ETOWN!B9+COC!B9+CC!B9+DIST1!B9+DIST2!B9+DIST3!B9+DIST4!B9+STATE1!B9+STATE2!B9)</f>
        <v>23</v>
      </c>
      <c r="C9" s="23">
        <f>IF(A9="","",WAR!C9+DON!C9+WYORK!C9+LS!C9+GSPOT!C9+EPH!C9+SOL!C9+ETOWN!C9+COC!C9+CC!C9+DIST1!C9+DIST2!C9+DIST3!C9+DIST4!C9+STATE1!C9+STATE2!C9)</f>
        <v>23</v>
      </c>
      <c r="D9" s="23">
        <f t="shared" si="0"/>
        <v>69</v>
      </c>
      <c r="E9" s="24">
        <f>IF(A9="","",WAR!E9+DON!E9+WYORK!E9+LS!E9+GSPOT!E9+EPH!E9+SOL!E9+ETOWN!E9+COC!E9+CC!E9+DIST1!E9+DIST2!E9+DIST3!E9+DIST4!E9+STATE1!E9+STATE2!E9)</f>
        <v>1</v>
      </c>
      <c r="F9" s="23">
        <f>IF(A9="","",WAR!F9+DON!F9+WYORK!F9+LS!F9+GSPOT!F9+EPH!F9+SOL!F9+ETOWN!F9+COC!F9+CC!F9+DIST1!F9+DIST2!F9+DIST3!F9+DIST4!F9+STATE1!F9+STATE2!F9)</f>
        <v>1</v>
      </c>
      <c r="G9" s="23">
        <f>IF(A9="","",WAR!G9+DON!G9+WYORK!G9+LS!G9+GSPOT!G9+EPH!G9+SOL!G9+ETOWN!G9+COC!G9+CC!G9+DIST1!G9+DIST2!G9+DIST3!G9+DIST4!G9+STATE1!G9+STATE2!G9)</f>
        <v>0</v>
      </c>
      <c r="H9" s="23">
        <f>IF(A9="","",WAR!H9+DON!H9+WYORK!H9+LS!H9+GSPOT!H9+EPH!H9+SOL!H9+ETOWN!H9+COC!H9+CC!H9+DIST1!H9+DIST2!H9+DIST3!H9+DIST4!H9+STATE1!H9+STATE2!H9)</f>
        <v>1</v>
      </c>
      <c r="I9" s="23">
        <f>IF(A9="","",WAR!I9+DON!I9+WYORK!I9+LS!I9+GSPOT!I9+EPH!I9+SOL!I9+ETOWN!I9+COC!I9+CC!I9+DIST1!I9+DIST2!I9+DIST3!I9+DIST4!I9+STATE1!I9+STATE2!I9)</f>
        <v>0</v>
      </c>
      <c r="K9" s="85" t="s">
        <v>90</v>
      </c>
      <c r="L9" s="23">
        <f>IF(K9="","",WAR!L9+DON!L9+WYORK!L9+LS!L9+GSPOT!L9+EPH!L9+SOL!L9+ETOWN!L9+COC!L9+CC!L9+DIST1!L9+DIST2!L9+DIST3!L9+DIST4!L9+STATE1!L9+STATE2!L9)</f>
        <v>1</v>
      </c>
      <c r="M9" s="23">
        <f>IF(K9="","",WAR!M9+DON!M9+WYORK!M9+LS!M9+GSPOT!M9+EPH!M9+SOL!M9+ETOWN!M9+COC!M9+CC!M9+DIST1!M9+DIST2!M9+DIST3!M9+DIST4!M9+STATE1!M9+STATE2!M9)</f>
        <v>0</v>
      </c>
      <c r="N9" s="24">
        <f t="shared" si="1"/>
        <v>0</v>
      </c>
      <c r="O9" s="83">
        <f>IF(K9="","",WAR!O9+DON!O9+WYORK!O9+LS!O9+GSPOT!O9+EPH!O9+SOL!O9+ETOWN!O9+COC!O9+CC!O9+DIST1!O9+DIST2!O9+DIST3!O9+DIST4!O9+STATE1!O9+STATE2!O9)</f>
        <v>0</v>
      </c>
    </row>
    <row r="10" spans="1:15">
      <c r="A10" s="84" t="s">
        <v>71</v>
      </c>
      <c r="B10" s="23">
        <f>IF(A10="","",WAR!B10+DON!B10+WYORK!B10+LS!B10+GSPOT!B10+EPH!B10+SOL!B10+ETOWN!B10+COC!B10+CC!B10+DIST1!B10+DIST2!B10+DIST3!B10+DIST4!B10+STATE1!B10+STATE2!B10)</f>
        <v>24</v>
      </c>
      <c r="C10" s="23">
        <f>IF(A10="","",WAR!C10+DON!C10+WYORK!C10+LS!C10+GSPOT!C10+EPH!C10+SOL!C10+ETOWN!C10+COC!C10+CC!C10+DIST1!C10+DIST2!C10+DIST3!C10+DIST4!C10+STATE1!C10+STATE2!C10)</f>
        <v>49</v>
      </c>
      <c r="D10" s="23">
        <f t="shared" si="0"/>
        <v>97</v>
      </c>
      <c r="E10" s="24">
        <f>IF(A10="","",WAR!E10+DON!E10+WYORK!E10+LS!E10+GSPOT!E10+EPH!E10+SOL!E10+ETOWN!E10+COC!E10+CC!E10+DIST1!E10+DIST2!E10+DIST3!E10+DIST4!E10+STATE1!E10+STATE2!E10)</f>
        <v>6</v>
      </c>
      <c r="F10" s="23">
        <f>IF(A10="","",WAR!F10+DON!F10+WYORK!F10+LS!F10+GSPOT!F10+EPH!F10+SOL!F10+ETOWN!F10+COC!F10+CC!F10+DIST1!F10+DIST2!F10+DIST3!F10+DIST4!F10+STATE1!F10+STATE2!F10)</f>
        <v>1</v>
      </c>
      <c r="G10" s="23">
        <f>IF(A10="","",WAR!G10+DON!G10+WYORK!G10+LS!G10+GSPOT!G10+EPH!G10+SOL!G10+ETOWN!G10+COC!G10+CC!G10+DIST1!G10+DIST2!G10+DIST3!G10+DIST4!G10+STATE1!G10+STATE2!G10)</f>
        <v>0</v>
      </c>
      <c r="H10" s="23">
        <f>IF(A10="","",WAR!H10+DON!H10+WYORK!H10+LS!H10+GSPOT!H10+EPH!H10+SOL!H10+ETOWN!H10+COC!H10+CC!H10+DIST1!H10+DIST2!H10+DIST3!H10+DIST4!H10+STATE1!H10+STATE2!H10)</f>
        <v>0</v>
      </c>
      <c r="I10" s="23">
        <f>IF(A10="","",WAR!I10+DON!I10+WYORK!I10+LS!I10+GSPOT!I10+EPH!I10+SOL!I10+ETOWN!I10+COC!I10+CC!I10+DIST1!I10+DIST2!I10+DIST3!I10+DIST4!I10+STATE1!I10+STATE2!I10)</f>
        <v>0</v>
      </c>
      <c r="K10" s="85" t="s">
        <v>67</v>
      </c>
      <c r="L10" s="23">
        <f>IF(K10="","",WAR!L10+DON!L10+WYORK!L10+LS!L10+GSPOT!L10+EPH!L10+SOL!L10+ETOWN!L10+COC!L10+CC!L10+DIST1!L10+DIST2!L10+DIST3!L10+DIST4!L10+STATE1!L10+STATE2!L10)</f>
        <v>5</v>
      </c>
      <c r="M10" s="23">
        <f>IF(K10="","",WAR!M10+DON!M10+WYORK!M10+LS!M10+GSPOT!M10+EPH!M10+SOL!M10+ETOWN!M10+COC!M10+CC!M10+DIST1!M10+DIST2!M10+DIST3!M10+DIST4!M10+STATE1!M10+STATE2!M10)</f>
        <v>145</v>
      </c>
      <c r="N10" s="24">
        <f t="shared" si="1"/>
        <v>29</v>
      </c>
      <c r="O10" s="83">
        <f>IF(K10="","",WAR!O10+DON!O10+WYORK!O10+LS!O10+GSPOT!O10+EPH!O10+SOL!O10+ETOWN!O10+COC!O10+CC!O10+DIST1!O10+DIST2!O10+DIST3!O10+DIST4!O10+STATE1!O10+STATE2!O10)</f>
        <v>1</v>
      </c>
    </row>
    <row r="11" spans="1:15">
      <c r="A11" s="84" t="s">
        <v>72</v>
      </c>
      <c r="B11" s="23">
        <f>IF(A11="","",WAR!B11+DON!B11+WYORK!B11+LS!B11+GSPOT!B11+EPH!B11+SOL!B11+ETOWN!B11+COC!B11+CC!B11+DIST1!B11+DIST2!B11+DIST3!B11+DIST4!B11+STATE1!B11+STATE2!B11)</f>
        <v>31</v>
      </c>
      <c r="C11" s="23">
        <f>IF(A11="","",WAR!C11+DON!C11+WYORK!C11+LS!C11+GSPOT!C11+EPH!C11+SOL!C11+ETOWN!C11+COC!C11+CC!C11+DIST1!C11+DIST2!C11+DIST3!C11+DIST4!C11+STATE1!C11+STATE2!C11)</f>
        <v>62</v>
      </c>
      <c r="D11" s="23">
        <f t="shared" si="0"/>
        <v>124</v>
      </c>
      <c r="E11" s="24">
        <f>IF(A11="","",WAR!E11+DON!E11+WYORK!E11+LS!E11+GSPOT!E11+EPH!E11+SOL!E11+ETOWN!E11+COC!E11+CC!E11+DIST1!E11+DIST2!E11+DIST3!E11+DIST4!E11+STATE1!E11+STATE2!E11)</f>
        <v>4</v>
      </c>
      <c r="F11" s="23">
        <f>IF(A11="","",WAR!F11+DON!F11+WYORK!F11+LS!F11+GSPOT!F11+EPH!F11+SOL!F11+ETOWN!F11+COC!F11+CC!F11+DIST1!F11+DIST2!F11+DIST3!F11+DIST4!F11+STATE1!F11+STATE2!F11)</f>
        <v>2</v>
      </c>
      <c r="G11" s="23">
        <f>IF(A11="","",WAR!G11+DON!G11+WYORK!G11+LS!G11+GSPOT!G11+EPH!G11+SOL!G11+ETOWN!G11+COC!G11+CC!G11+DIST1!G11+DIST2!G11+DIST3!G11+DIST4!G11+STATE1!G11+STATE2!G11)</f>
        <v>0</v>
      </c>
      <c r="H11" s="23">
        <f>IF(A11="","",WAR!H11+DON!H11+WYORK!H11+LS!H11+GSPOT!H11+EPH!H11+SOL!H11+ETOWN!H11+COC!H11+CC!H11+DIST1!H11+DIST2!H11+DIST3!H11+DIST4!H11+STATE1!H11+STATE2!H11)</f>
        <v>0</v>
      </c>
      <c r="I11" s="23">
        <f>IF(A11="","",WAR!I11+DON!I11+WYORK!I11+LS!I11+GSPOT!I11+EPH!I11+SOL!I11+ETOWN!I11+COC!I11+CC!I11+DIST1!I11+DIST2!I11+DIST3!I11+DIST4!I11+STATE1!I11+STATE2!I11)</f>
        <v>0</v>
      </c>
      <c r="K11" s="85" t="s">
        <v>78</v>
      </c>
      <c r="L11" s="23">
        <f>IF(K11="","",WAR!L11+DON!L11+WYORK!L11+LS!L11+GSPOT!L11+EPH!L11+SOL!L11+ETOWN!L11+COC!L11+CC!L11+DIST1!L11+DIST2!L11+DIST3!L11+DIST4!L11+STATE1!L11+STATE2!L11)</f>
        <v>3</v>
      </c>
      <c r="M11" s="23">
        <f>IF(K11="","",WAR!M11+DON!M11+WYORK!M11+LS!M11+GSPOT!M11+EPH!M11+SOL!M11+ETOWN!M11+COC!M11+CC!M11+DIST1!M11+DIST2!M11+DIST3!M11+DIST4!M11+STATE1!M11+STATE2!M11)</f>
        <v>76</v>
      </c>
      <c r="N11" s="24">
        <f t="shared" si="1"/>
        <v>25.333333333333332</v>
      </c>
      <c r="O11" s="83">
        <f>IF(K11="","",WAR!O11+DON!O11+WYORK!O11+LS!O11+GSPOT!O11+EPH!O11+SOL!O11+ETOWN!O11+COC!O11+CC!O11+DIST1!O11+DIST2!O11+DIST3!O11+DIST4!O11+STATE1!O11+STATE2!O11)</f>
        <v>1</v>
      </c>
    </row>
    <row r="12" spans="1:15">
      <c r="A12" s="84" t="s">
        <v>73</v>
      </c>
      <c r="B12" s="23">
        <f>IF(A12="","",WAR!B12+DON!B12+WYORK!B12+LS!B12+GSPOT!B12+EPH!B12+SOL!B12+ETOWN!B12+COC!B12+CC!B12+DIST1!B12+DIST2!B12+DIST3!B12+DIST4!B12+STATE1!B12+STATE2!B12)</f>
        <v>8</v>
      </c>
      <c r="C12" s="23">
        <f>IF(A12="","",WAR!C12+DON!C12+WYORK!C12+LS!C12+GSPOT!C12+EPH!C12+SOL!C12+ETOWN!C12+COC!C12+CC!C12+DIST1!C12+DIST2!C12+DIST3!C12+DIST4!C12+STATE1!C12+STATE2!C12)</f>
        <v>14</v>
      </c>
      <c r="D12" s="23">
        <f t="shared" si="0"/>
        <v>30</v>
      </c>
      <c r="E12" s="24">
        <f>IF(A12="","",WAR!E12+DON!E12+WYORK!E12+LS!E12+GSPOT!E12+EPH!E12+SOL!E12+ETOWN!E12+COC!E12+CC!E12+DIST1!E12+DIST2!E12+DIST3!E12+DIST4!E12+STATE1!E12+STATE2!E12)</f>
        <v>1</v>
      </c>
      <c r="F12" s="23">
        <f>IF(A12="","",WAR!F12+DON!F12+WYORK!F12+LS!F12+GSPOT!F12+EPH!F12+SOL!F12+ETOWN!F12+COC!F12+CC!F12+DIST1!F12+DIST2!F12+DIST3!F12+DIST4!F12+STATE1!F12+STATE2!F12)</f>
        <v>0</v>
      </c>
      <c r="G12" s="23">
        <f>IF(A12="","",WAR!G12+DON!G12+WYORK!G12+LS!G12+GSPOT!G12+EPH!G12+SOL!G12+ETOWN!G12+COC!G12+CC!G12+DIST1!G12+DIST2!G12+DIST3!G12+DIST4!G12+STATE1!G12+STATE2!G12)</f>
        <v>0</v>
      </c>
      <c r="H12" s="23">
        <f>IF(A12="","",WAR!H12+DON!H12+WYORK!H12+LS!H12+GSPOT!H12+EPH!H12+SOL!H12+ETOWN!H12+COC!H12+CC!H12+DIST1!H12+DIST2!H12+DIST3!H12+DIST4!H12+STATE1!H12+STATE2!H12)</f>
        <v>0</v>
      </c>
      <c r="I12" s="23">
        <f>IF(A12="","",WAR!I12+DON!I12+WYORK!I12+LS!I12+GSPOT!I12+EPH!I12+SOL!I12+ETOWN!I12+COC!I12+CC!I12+DIST1!I12+DIST2!I12+DIST3!I12+DIST4!I12+STATE1!I12+STATE2!I12)</f>
        <v>0</v>
      </c>
      <c r="K12" s="85" t="s">
        <v>85</v>
      </c>
      <c r="L12" s="23">
        <f>IF(K12="","",WAR!L12+DON!L12+WYORK!L12+LS!L12+GSPOT!L12+EPH!L12+SOL!L12+ETOWN!L12+COC!L12+CC!L12+DIST1!L12+DIST2!L12+DIST3!L12+DIST4!L12+STATE1!L12+STATE2!L12)</f>
        <v>2</v>
      </c>
      <c r="M12" s="23">
        <f>IF(K12="","",WAR!M12+DON!M12+WYORK!M12+LS!M12+GSPOT!M12+EPH!M12+SOL!M12+ETOWN!M12+COC!M12+CC!M12+DIST1!M12+DIST2!M12+DIST3!M12+DIST4!M12+STATE1!M12+STATE2!M12)</f>
        <v>34</v>
      </c>
      <c r="N12" s="24">
        <f t="shared" si="1"/>
        <v>17</v>
      </c>
      <c r="O12" s="83">
        <f>IF(K12="","",WAR!O12+DON!O12+WYORK!O12+LS!O12+GSPOT!O12+EPH!O12+SOL!O12+ETOWN!O12+COC!O12+CC!O12+DIST1!O12+DIST2!O12+DIST3!O12+DIST4!O12+STATE1!O12+STATE2!O12)</f>
        <v>1</v>
      </c>
    </row>
    <row r="13" spans="1:15">
      <c r="A13" s="84" t="s">
        <v>74</v>
      </c>
      <c r="B13" s="23">
        <f>IF(A13="","",WAR!B13+DON!B13+WYORK!B13+LS!B13+GSPOT!B13+EPH!B13+SOL!B13+ETOWN!B13+COC!B13+CC!B13+DIST1!B13+DIST2!B13+DIST3!B13+DIST4!B13+STATE1!B13+STATE2!B13)</f>
        <v>4</v>
      </c>
      <c r="C13" s="23">
        <f>IF(A13="","",WAR!C13+DON!C13+WYORK!C13+LS!C13+GSPOT!C13+EPH!C13+SOL!C13+ETOWN!C13+COC!C13+CC!C13+DIST1!C13+DIST2!C13+DIST3!C13+DIST4!C13+STATE1!C13+STATE2!C13)</f>
        <v>6</v>
      </c>
      <c r="D13" s="23">
        <f t="shared" si="0"/>
        <v>14</v>
      </c>
      <c r="E13" s="24">
        <f>IF(A13="","",WAR!E13+DON!E13+WYORK!E13+LS!E13+GSPOT!E13+EPH!E13+SOL!E13+ETOWN!E13+COC!E13+CC!E13+DIST1!E13+DIST2!E13+DIST3!E13+DIST4!E13+STATE1!E13+STATE2!E13)</f>
        <v>0</v>
      </c>
      <c r="F13" s="23">
        <f>IF(A13="","",WAR!F13+DON!F13+WYORK!F13+LS!F13+GSPOT!F13+EPH!F13+SOL!F13+ETOWN!F13+COC!F13+CC!F13+DIST1!F13+DIST2!F13+DIST3!F13+DIST4!F13+STATE1!F13+STATE2!F13)</f>
        <v>0</v>
      </c>
      <c r="G13" s="23">
        <f>IF(A13="","",WAR!G13+DON!G13+WYORK!G13+LS!G13+GSPOT!G13+EPH!G13+SOL!G13+ETOWN!G13+COC!G13+CC!G13+DIST1!G13+DIST2!G13+DIST3!G13+DIST4!G13+STATE1!G13+STATE2!G13)</f>
        <v>0</v>
      </c>
      <c r="H13" s="23">
        <f>IF(A13="","",WAR!H13+DON!H13+WYORK!H13+LS!H13+GSPOT!H13+EPH!H13+SOL!H13+ETOWN!H13+COC!H13+CC!H13+DIST1!H13+DIST2!H13+DIST3!H13+DIST4!H13+STATE1!H13+STATE2!H13)</f>
        <v>0</v>
      </c>
      <c r="I13" s="23">
        <f>IF(A13="","",WAR!I13+DON!I13+WYORK!I13+LS!I13+GSPOT!I13+EPH!I13+SOL!I13+ETOWN!I13+COC!I13+CC!I13+DIST1!I13+DIST2!I13+DIST3!I13+DIST4!I13+STATE1!I13+STATE2!I13)</f>
        <v>0</v>
      </c>
      <c r="K13" s="85"/>
      <c r="L13" s="23" t="str">
        <f>IF(K13="","",WAR!L13+DON!L13+WYORK!L13+LS!L13+GSPOT!L13+EPH!L13+SOL!L13+ETOWN!L13+COC!L13+CC!L13+DIST1!L13+DIST2!L13+DIST3!L13+DIST4!L13+STATE1!L13+STATE2!L13)</f>
        <v/>
      </c>
      <c r="M13" s="23" t="str">
        <f>IF(K13="","",WAR!M13+DON!M13+WYORK!M13+LS!M13+GSPOT!M13+EPH!M13+SOL!M13+ETOWN!M13+COC!M13+CC!M13+DIST1!M13+DIST2!M13+DIST3!M13+DIST4!M13+STATE1!M13+STATE2!M13)</f>
        <v/>
      </c>
      <c r="N13" s="24" t="str">
        <f t="shared" si="1"/>
        <v/>
      </c>
      <c r="O13" s="83" t="str">
        <f>IF(K13="","",WAR!O13+DON!O13+WYORK!O13+LS!O13+GSPOT!O13+EPH!O13+SOL!O13+ETOWN!O13+COC!O13+CC!O13+DIST1!O13+DIST2!O13+DIST3!O13+DIST4!O13+STATE1!O13+STATE2!O13)</f>
        <v/>
      </c>
    </row>
    <row r="14" spans="1:15">
      <c r="A14" s="84" t="s">
        <v>75</v>
      </c>
      <c r="B14" s="23">
        <f>IF(A14="","",WAR!B14+DON!B14+WYORK!B14+LS!B14+GSPOT!B14+EPH!B14+SOL!B14+ETOWN!B14+COC!B14+CC!B14+DIST1!B14+DIST2!B14+DIST3!B14+DIST4!B14+STATE1!B14+STATE2!B14)</f>
        <v>26</v>
      </c>
      <c r="C14" s="23">
        <f>IF(A14="","",WAR!C14+DON!C14+WYORK!C14+LS!C14+GSPOT!C14+EPH!C14+SOL!C14+ETOWN!C14+COC!C14+CC!C14+DIST1!C14+DIST2!C14+DIST3!C14+DIST4!C14+STATE1!C14+STATE2!C14)</f>
        <v>33</v>
      </c>
      <c r="D14" s="23">
        <f t="shared" si="0"/>
        <v>85</v>
      </c>
      <c r="E14" s="24">
        <f>IF(A14="","",WAR!E14+DON!E14+WYORK!E14+LS!E14+GSPOT!E14+EPH!E14+SOL!E14+ETOWN!E14+COC!E14+CC!E14+DIST1!E14+DIST2!E14+DIST3!E14+DIST4!E14+STATE1!E14+STATE2!E14)</f>
        <v>5</v>
      </c>
      <c r="F14" s="23">
        <f>IF(A14="","",WAR!F14+DON!F14+WYORK!F14+LS!F14+GSPOT!F14+EPH!F14+SOL!F14+ETOWN!F14+COC!F14+CC!F14+DIST1!F14+DIST2!F14+DIST3!F14+DIST4!F14+STATE1!F14+STATE2!F14)</f>
        <v>1</v>
      </c>
      <c r="G14" s="23">
        <f>IF(A14="","",WAR!G14+DON!G14+WYORK!G14+LS!G14+GSPOT!G14+EPH!G14+SOL!G14+ETOWN!G14+COC!G14+CC!G14+DIST1!G14+DIST2!G14+DIST3!G14+DIST4!G14+STATE1!G14+STATE2!G14)</f>
        <v>0</v>
      </c>
      <c r="H14" s="23">
        <f>IF(A14="","",WAR!H14+DON!H14+WYORK!H14+LS!H14+GSPOT!H14+EPH!H14+SOL!H14+ETOWN!H14+COC!H14+CC!H14+DIST1!H14+DIST2!H14+DIST3!H14+DIST4!H14+STATE1!H14+STATE2!H14)</f>
        <v>0</v>
      </c>
      <c r="I14" s="23">
        <f>IF(A14="","",WAR!I14+DON!I14+WYORK!I14+LS!I14+GSPOT!I14+EPH!I14+SOL!I14+ETOWN!I14+COC!I14+CC!I14+DIST1!I14+DIST2!I14+DIST3!I14+DIST4!I14+STATE1!I14+STATE2!I14)</f>
        <v>0</v>
      </c>
      <c r="K14" s="85"/>
      <c r="L14" s="23" t="str">
        <f>IF(K14="","",WAR!L14+DON!L14+WYORK!L14+LS!L14+GSPOT!L14+EPH!L14+SOL!L14+ETOWN!L14+COC!L14+CC!L14+DIST1!L14+DIST2!L14+DIST3!L14+DIST4!L14+STATE1!L14+STATE2!L14)</f>
        <v/>
      </c>
      <c r="M14" s="23" t="str">
        <f>IF(K14="","",WAR!M14+DON!M14+WYORK!M14+LS!M14+GSPOT!M14+EPH!M14+SOL!M14+ETOWN!M14+COC!M14+CC!M14+DIST1!M14+DIST2!M14+DIST3!M14+DIST4!M14+STATE1!M14+STATE2!M14)</f>
        <v/>
      </c>
      <c r="N14" s="24" t="str">
        <f t="shared" si="1"/>
        <v/>
      </c>
      <c r="O14" s="83" t="str">
        <f>IF(K14="","",WAR!O14+DON!O14+WYORK!O14+LS!O14+GSPOT!O14+EPH!O14+SOL!O14+ETOWN!O14+COC!O14+CC!O14+DIST1!O14+DIST2!O14+DIST3!O14+DIST4!O14+STATE1!O14+STATE2!O14)</f>
        <v/>
      </c>
    </row>
    <row r="15" spans="1:15">
      <c r="A15" s="84" t="s">
        <v>76</v>
      </c>
      <c r="B15" s="23">
        <f>IF(A15="","",WAR!B15+DON!B15+WYORK!B15+LS!B15+GSPOT!B15+EPH!B15+SOL!B15+ETOWN!B15+COC!B15+CC!B15+DIST1!B15+DIST2!B15+DIST3!B15+DIST4!B15+STATE1!B15+STATE2!B15)</f>
        <v>42</v>
      </c>
      <c r="C15" s="23">
        <f>IF(A15="","",WAR!C15+DON!C15+WYORK!C15+LS!C15+GSPOT!C15+EPH!C15+SOL!C15+ETOWN!C15+COC!C15+CC!C15+DIST1!C15+DIST2!C15+DIST3!C15+DIST4!C15+STATE1!C15+STATE2!C15)</f>
        <v>29</v>
      </c>
      <c r="D15" s="23">
        <f t="shared" si="0"/>
        <v>113</v>
      </c>
      <c r="E15" s="24">
        <f>IF(A15="","",WAR!E15+DON!E15+WYORK!E15+LS!E15+GSPOT!E15+EPH!E15+SOL!E15+ETOWN!E15+COC!E15+CC!E15+DIST1!E15+DIST2!E15+DIST3!E15+DIST4!E15+STATE1!E15+STATE2!E15)</f>
        <v>0</v>
      </c>
      <c r="F15" s="23">
        <f>IF(A15="","",WAR!F15+DON!F15+WYORK!F15+LS!F15+GSPOT!F15+EPH!F15+SOL!F15+ETOWN!F15+COC!F15+CC!F15+DIST1!F15+DIST2!F15+DIST3!F15+DIST4!F15+STATE1!F15+STATE2!F15)</f>
        <v>0</v>
      </c>
      <c r="G15" s="23">
        <f>IF(A15="","",WAR!G15+DON!G15+WYORK!G15+LS!G15+GSPOT!G15+EPH!G15+SOL!G15+ETOWN!G15+COC!G15+CC!G15+DIST1!G15+DIST2!G15+DIST3!G15+DIST4!G15+STATE1!G15+STATE2!G15)</f>
        <v>0</v>
      </c>
      <c r="H15" s="23">
        <f>IF(A15="","",WAR!H15+DON!H15+WYORK!H15+LS!H15+GSPOT!H15+EPH!H15+SOL!H15+ETOWN!H15+COC!H15+CC!H15+DIST1!H15+DIST2!H15+DIST3!H15+DIST4!H15+STATE1!H15+STATE2!H15)</f>
        <v>1</v>
      </c>
      <c r="I15" s="23">
        <f>IF(A15="","",WAR!I15+DON!I15+WYORK!I15+LS!I15+GSPOT!I15+EPH!I15+SOL!I15+ETOWN!I15+COC!I15+CC!I15+DIST1!I15+DIST2!I15+DIST3!I15+DIST4!I15+STATE1!I15+STATE2!I15)</f>
        <v>0</v>
      </c>
      <c r="K15" s="85"/>
      <c r="L15" s="23" t="str">
        <f>IF(K15="","",WAR!L15+DON!L15+WYORK!L15+LS!L15+GSPOT!L15+EPH!L15+SOL!L15+ETOWN!L15+COC!L15+CC!L15+DIST1!L15+DIST2!L15+DIST3!L15+DIST4!L15+STATE1!L15+STATE2!L15)</f>
        <v/>
      </c>
      <c r="M15" s="23" t="str">
        <f>IF(K15="","",WAR!M15+DON!M15+WYORK!M15+LS!M15+GSPOT!M15+EPH!M15+SOL!M15+ETOWN!M15+COC!M15+CC!M15+DIST1!M15+DIST2!M15+DIST3!M15+DIST4!M15+STATE1!M15+STATE2!M15)</f>
        <v/>
      </c>
      <c r="N15" s="24" t="str">
        <f t="shared" si="1"/>
        <v/>
      </c>
      <c r="O15" s="83" t="str">
        <f>IF(K15="","",WAR!O15+DON!O15+WYORK!O15+LS!O15+GSPOT!O15+EPH!O15+SOL!O15+ETOWN!O15+COC!O15+CC!O15+DIST1!O15+DIST2!O15+DIST3!O15+DIST4!O15+STATE1!O15+STATE2!O15)</f>
        <v/>
      </c>
    </row>
    <row r="16" spans="1:15">
      <c r="A16" s="84" t="s">
        <v>77</v>
      </c>
      <c r="B16" s="23">
        <f>IF(A16="","",WAR!B16+DON!B16+WYORK!B16+LS!B16+GSPOT!B16+EPH!B16+SOL!B16+ETOWN!B16+COC!B16+CC!B16+DIST1!B16+DIST2!B16+DIST3!B16+DIST4!B16+STATE1!B16+STATE2!B16)</f>
        <v>4</v>
      </c>
      <c r="C16" s="23">
        <f>IF(A16="","",WAR!C16+DON!C16+WYORK!C16+LS!C16+GSPOT!C16+EPH!C16+SOL!C16+ETOWN!C16+COC!C16+CC!C16+DIST1!C16+DIST2!C16+DIST3!C16+DIST4!C16+STATE1!C16+STATE2!C16)</f>
        <v>3</v>
      </c>
      <c r="D16" s="23">
        <f t="shared" si="0"/>
        <v>11</v>
      </c>
      <c r="E16" s="24">
        <f>IF(A16="","",WAR!E16+DON!E16+WYORK!E16+LS!E16+GSPOT!E16+EPH!E16+SOL!E16+ETOWN!E16+COC!E16+CC!E16+DIST1!E16+DIST2!E16+DIST3!E16+DIST4!E16+STATE1!E16+STATE2!E16)</f>
        <v>0</v>
      </c>
      <c r="F16" s="23">
        <f>IF(A16="","",WAR!F16+DON!F16+WYORK!F16+LS!F16+GSPOT!F16+EPH!F16+SOL!F16+ETOWN!F16+COC!F16+CC!F16+DIST1!F16+DIST2!F16+DIST3!F16+DIST4!F16+STATE1!F16+STATE2!F16)</f>
        <v>0</v>
      </c>
      <c r="G16" s="23">
        <f>IF(A16="","",WAR!G16+DON!G16+WYORK!G16+LS!G16+GSPOT!G16+EPH!G16+SOL!G16+ETOWN!G16+COC!G16+CC!G16+DIST1!G16+DIST2!G16+DIST3!G16+DIST4!G16+STATE1!G16+STATE2!G16)</f>
        <v>0</v>
      </c>
      <c r="H16" s="23">
        <f>IF(A16="","",WAR!H16+DON!H16+WYORK!H16+LS!H16+GSPOT!H16+EPH!H16+SOL!H16+ETOWN!H16+COC!H16+CC!H16+DIST1!H16+DIST2!H16+DIST3!H16+DIST4!H16+STATE1!H16+STATE2!H16)</f>
        <v>1</v>
      </c>
      <c r="I16" s="23">
        <f>IF(A16="","",WAR!I16+DON!I16+WYORK!I16+LS!I16+GSPOT!I16+EPH!I16+SOL!I16+ETOWN!I16+COC!I16+CC!I16+DIST1!I16+DIST2!I16+DIST3!I16+DIST4!I16+STATE1!I16+STATE2!I16)</f>
        <v>0</v>
      </c>
      <c r="K16" s="85"/>
      <c r="L16" s="23" t="str">
        <f>IF(K16="","",WAR!L16+DON!L16+WYORK!L16+LS!L16+GSPOT!L16+EPH!L16+SOL!L16+ETOWN!L16+COC!L16+CC!L16+DIST1!L16+DIST2!L16+DIST3!L16+DIST4!L16+STATE1!L16+STATE2!L16)</f>
        <v/>
      </c>
      <c r="M16" s="23" t="str">
        <f>IF(K16="","",WAR!M16+DON!M16+WYORK!M16+LS!M16+GSPOT!M16+EPH!M16+SOL!M16+ETOWN!M16+COC!M16+CC!M16+DIST1!M16+DIST2!M16+DIST3!M16+DIST4!M16+STATE1!M16+STATE2!M16)</f>
        <v/>
      </c>
      <c r="N16" s="24" t="str">
        <f t="shared" si="1"/>
        <v/>
      </c>
      <c r="O16" s="83" t="str">
        <f>IF(K16="","",WAR!O16+DON!O16+WYORK!O16+LS!O16+GSPOT!O16+EPH!O16+SOL!O16+ETOWN!O16+COC!O16+CC!O16+DIST1!O16+DIST2!O16+DIST3!O16+DIST4!O16+STATE1!O16+STATE2!O16)</f>
        <v/>
      </c>
    </row>
    <row r="17" spans="1:15">
      <c r="A17" s="84" t="s">
        <v>78</v>
      </c>
      <c r="B17" s="23">
        <f>IF(A17="","",WAR!B17+DON!B17+WYORK!B17+LS!B17+GSPOT!B17+EPH!B17+SOL!B17+ETOWN!B17+COC!B17+CC!B17+DIST1!B17+DIST2!B17+DIST3!B17+DIST4!B17+STATE1!B17+STATE2!B17)</f>
        <v>21</v>
      </c>
      <c r="C17" s="23">
        <f>IF(A17="","",WAR!C17+DON!C17+WYORK!C17+LS!C17+GSPOT!C17+EPH!C17+SOL!C17+ETOWN!C17+COC!C17+CC!C17+DIST1!C17+DIST2!C17+DIST3!C17+DIST4!C17+STATE1!C17+STATE2!C17)</f>
        <v>26</v>
      </c>
      <c r="D17" s="23">
        <f t="shared" si="0"/>
        <v>68</v>
      </c>
      <c r="E17" s="24">
        <f>IF(A17="","",WAR!E17+DON!E17+WYORK!E17+LS!E17+GSPOT!E17+EPH!E17+SOL!E17+ETOWN!E17+COC!E17+CC!E17+DIST1!E17+DIST2!E17+DIST3!E17+DIST4!E17+STATE1!E17+STATE2!E17)</f>
        <v>0</v>
      </c>
      <c r="F17" s="23">
        <f>IF(A17="","",WAR!F17+DON!F17+WYORK!F17+LS!F17+GSPOT!F17+EPH!F17+SOL!F17+ETOWN!F17+COC!F17+CC!F17+DIST1!F17+DIST2!F17+DIST3!F17+DIST4!F17+STATE1!F17+STATE2!F17)</f>
        <v>0</v>
      </c>
      <c r="G17" s="23">
        <f>IF(A17="","",WAR!G17+DON!G17+WYORK!G17+LS!G17+GSPOT!G17+EPH!G17+SOL!G17+ETOWN!G17+COC!G17+CC!G17+DIST1!G17+DIST2!G17+DIST3!G17+DIST4!G17+STATE1!G17+STATE2!G17)</f>
        <v>0</v>
      </c>
      <c r="H17" s="23">
        <f>IF(A17="","",WAR!H17+DON!H17+WYORK!H17+LS!H17+GSPOT!H17+EPH!H17+SOL!H17+ETOWN!H17+COC!H17+CC!H17+DIST1!H17+DIST2!H17+DIST3!H17+DIST4!H17+STATE1!H17+STATE2!H17)</f>
        <v>3</v>
      </c>
      <c r="I17" s="23">
        <f>IF(A17="","",WAR!I17+DON!I17+WYORK!I17+LS!I17+GSPOT!I17+EPH!I17+SOL!I17+ETOWN!I17+COC!I17+CC!I17+DIST1!I17+DIST2!I17+DIST3!I17+DIST4!I17+STATE1!I17+STATE2!I17)</f>
        <v>0</v>
      </c>
      <c r="K17" s="85"/>
      <c r="L17" s="23" t="str">
        <f>IF(K17="","",WAR!L17+DON!L17+WYORK!L17+LS!L17+GSPOT!L17+EPH!L17+SOL!L17+ETOWN!L17+COC!L17+CC!L17+DIST1!L17+DIST2!L17+DIST3!L17+DIST4!L17+STATE1!L17+STATE2!L17)</f>
        <v/>
      </c>
      <c r="M17" s="23" t="str">
        <f>IF(K17="","",WAR!M17+DON!M17+WYORK!M17+LS!M17+GSPOT!M17+EPH!M17+SOL!M17+ETOWN!M17+COC!M17+CC!M17+DIST1!M17+DIST2!M17+DIST3!M17+DIST4!M17+STATE1!M17+STATE2!M17)</f>
        <v/>
      </c>
      <c r="N17" s="24" t="str">
        <f t="shared" si="1"/>
        <v/>
      </c>
      <c r="O17" s="83" t="str">
        <f>IF(K17="","",WAR!O17+DON!O17+WYORK!O17+LS!O17+GSPOT!O17+EPH!O17+SOL!O17+ETOWN!O17+COC!O17+CC!O17+DIST1!O17+DIST2!O17+DIST3!O17+DIST4!O17+STATE1!O17+STATE2!O17)</f>
        <v/>
      </c>
    </row>
    <row r="18" spans="1:15">
      <c r="A18" s="84" t="s">
        <v>79</v>
      </c>
      <c r="B18" s="23">
        <f>IF(A18="","",WAR!B18+DON!B18+WYORK!B18+LS!B18+GSPOT!B18+EPH!B18+SOL!B18+ETOWN!B18+COC!B18+CC!B18+DIST1!B18+DIST2!B18+DIST3!B18+DIST4!B18+STATE1!B18+STATE2!B18)</f>
        <v>4</v>
      </c>
      <c r="C18" s="23">
        <f>IF(A18="","",WAR!C18+DON!C18+WYORK!C18+LS!C18+GSPOT!C18+EPH!C18+SOL!C18+ETOWN!C18+COC!C18+CC!C18+DIST1!C18+DIST2!C18+DIST3!C18+DIST4!C18+STATE1!C18+STATE2!C18)</f>
        <v>5</v>
      </c>
      <c r="D18" s="23">
        <f t="shared" si="0"/>
        <v>13</v>
      </c>
      <c r="E18" s="24">
        <f>IF(A18="","",WAR!E18+DON!E18+WYORK!E18+LS!E18+GSPOT!E18+EPH!E18+SOL!E18+ETOWN!E18+COC!E18+CC!E18+DIST1!E18+DIST2!E18+DIST3!E18+DIST4!E18+STATE1!E18+STATE2!E18)</f>
        <v>0</v>
      </c>
      <c r="F18" s="23">
        <f>IF(A18="","",WAR!F18+DON!F18+WYORK!F18+LS!F18+GSPOT!F18+EPH!F18+SOL!F18+ETOWN!F18+COC!F18+CC!F18+DIST1!F18+DIST2!F18+DIST3!F18+DIST4!F18+STATE1!F18+STATE2!F18)</f>
        <v>0</v>
      </c>
      <c r="G18" s="23">
        <f>IF(A18="","",WAR!G18+DON!G18+WYORK!G18+LS!G18+GSPOT!G18+EPH!G18+SOL!G18+ETOWN!G18+COC!G18+CC!G18+DIST1!G18+DIST2!G18+DIST3!G18+DIST4!G18+STATE1!G18+STATE2!G18)</f>
        <v>0</v>
      </c>
      <c r="H18" s="23">
        <f>IF(A18="","",WAR!H18+DON!H18+WYORK!H18+LS!H18+GSPOT!H18+EPH!H18+SOL!H18+ETOWN!H18+COC!H18+CC!H18+DIST1!H18+DIST2!H18+DIST3!H18+DIST4!H18+STATE1!H18+STATE2!H18)</f>
        <v>0</v>
      </c>
      <c r="I18" s="23">
        <f>IF(A18="","",WAR!I18+DON!I18+WYORK!I18+LS!I18+GSPOT!I18+EPH!I18+SOL!I18+ETOWN!I18+COC!I18+CC!I18+DIST1!I18+DIST2!I18+DIST3!I18+DIST4!I18+STATE1!I18+STATE2!I18)</f>
        <v>0</v>
      </c>
      <c r="K18" s="85"/>
      <c r="L18" s="23" t="str">
        <f>IF(K18="","",WAR!L18+DON!L18+WYORK!L18+LS!L18+GSPOT!L18+EPH!L18+SOL!L18+ETOWN!L18+COC!L18+CC!L18+DIST1!L18+DIST2!L18+DIST3!L18+DIST4!L18+STATE1!L18+STATE2!L18)</f>
        <v/>
      </c>
      <c r="M18" s="23" t="str">
        <f>IF(K18="","",WAR!M18+DON!M18+WYORK!M18+LS!M18+GSPOT!M18+EPH!M18+SOL!M18+ETOWN!M18+COC!M18+CC!M18+DIST1!M18+DIST2!M18+DIST3!M18+DIST4!M18+STATE1!M18+STATE2!M18)</f>
        <v/>
      </c>
      <c r="N18" s="24" t="str">
        <f t="shared" si="1"/>
        <v/>
      </c>
      <c r="O18" s="83" t="str">
        <f>IF(K18="","",WAR!O18+DON!O18+WYORK!O18+LS!O18+GSPOT!O18+EPH!O18+SOL!O18+ETOWN!O18+COC!O18+CC!O18+DIST1!O18+DIST2!O18+DIST3!O18+DIST4!O18+STATE1!O18+STATE2!O18)</f>
        <v/>
      </c>
    </row>
    <row r="19" spans="1:15" ht="13">
      <c r="A19" s="84" t="s">
        <v>80</v>
      </c>
      <c r="B19" s="23">
        <f>IF(A19="","",WAR!B19+DON!B19+WYORK!B19+LS!B19+GSPOT!B19+EPH!B19+SOL!B19+ETOWN!B19+COC!B19+CC!B19+DIST1!B19+DIST2!B19+DIST3!B19+DIST4!B19+STATE1!B19+STATE2!B19)</f>
        <v>5</v>
      </c>
      <c r="C19" s="23">
        <f>IF(A19="","",WAR!C19+DON!C19+WYORK!C19+LS!C19+GSPOT!C19+EPH!C19+SOL!C19+ETOWN!C19+COC!C19+CC!C19+DIST1!C19+DIST2!C19+DIST3!C19+DIST4!C19+STATE1!C19+STATE2!C19)</f>
        <v>12</v>
      </c>
      <c r="D19" s="23">
        <f t="shared" si="0"/>
        <v>22</v>
      </c>
      <c r="E19" s="24">
        <f>IF(A19="","",WAR!E19+DON!E19+WYORK!E19+LS!E19+GSPOT!E19+EPH!E19+SOL!E19+ETOWN!E19+COC!E19+CC!E19+DIST1!E19+DIST2!E19+DIST3!E19+DIST4!E19+STATE1!E19+STATE2!E19)</f>
        <v>0</v>
      </c>
      <c r="F19" s="23">
        <f>IF(A19="","",WAR!F19+DON!F19+WYORK!F19+LS!F19+GSPOT!F19+EPH!F19+SOL!F19+ETOWN!F19+COC!F19+CC!F19+DIST1!F19+DIST2!F19+DIST3!F19+DIST4!F19+STATE1!F19+STATE2!F19)</f>
        <v>0</v>
      </c>
      <c r="G19" s="23">
        <f>IF(A19="","",WAR!G19+DON!G19+WYORK!G19+LS!G19+GSPOT!G19+EPH!G19+SOL!G19+ETOWN!G19+COC!G19+CC!G19+DIST1!G19+DIST2!G19+DIST3!G19+DIST4!G19+STATE1!G19+STATE2!G19)</f>
        <v>0</v>
      </c>
      <c r="H19" s="23">
        <f>IF(A19="","",WAR!H19+DON!H19+WYORK!H19+LS!H19+GSPOT!H19+EPH!H19+SOL!H19+ETOWN!H19+COC!H19+CC!H19+DIST1!H19+DIST2!H19+DIST3!H19+DIST4!H19+STATE1!H19+STATE2!H19)</f>
        <v>0</v>
      </c>
      <c r="I19" s="23">
        <f>IF(A19="","",WAR!I19+DON!I19+WYORK!I19+LS!I19+GSPOT!I19+EPH!I19+SOL!I19+ETOWN!I19+COC!I19+CC!I19+DIST1!I19+DIST2!I19+DIST3!I19+DIST4!I19+STATE1!I19+STATE2!I19)</f>
        <v>0</v>
      </c>
      <c r="K19" s="29" t="s">
        <v>22</v>
      </c>
      <c r="L19" s="30">
        <f>SUM(L5:L18)</f>
        <v>23</v>
      </c>
      <c r="M19" s="30">
        <f>SUM(M5:M18)</f>
        <v>442</v>
      </c>
      <c r="N19" s="31">
        <f>IFERROR(IF(L19="","",M19/L19),0)</f>
        <v>19.217391304347824</v>
      </c>
      <c r="O19" s="30">
        <f>SUM(O4:O17)</f>
        <v>5</v>
      </c>
    </row>
    <row r="20" spans="1:15" ht="13">
      <c r="A20" s="84" t="s">
        <v>83</v>
      </c>
      <c r="B20" s="23">
        <f>IF(A20="","",WAR!B20+DON!B20+WYORK!B20+LS!B20+GSPOT!B20+EPH!B20+SOL!B20+ETOWN!B20+COC!B20+CC!B20+DIST1!B20+DIST2!B20+DIST3!B20+DIST4!B20+STATE1!B20+STATE2!B20)</f>
        <v>2</v>
      </c>
      <c r="C20" s="23">
        <f>IF(A20="","",WAR!C20+DON!C20+WYORK!C20+LS!C20+GSPOT!C20+EPH!C20+SOL!C20+ETOWN!C20+COC!C20+CC!C20+DIST1!C20+DIST2!C20+DIST3!C20+DIST4!C20+STATE1!C20+STATE2!C20)</f>
        <v>5</v>
      </c>
      <c r="D20" s="23">
        <f t="shared" si="0"/>
        <v>9</v>
      </c>
      <c r="E20" s="24">
        <f>IF(A20="","",WAR!E20+DON!E20+WYORK!E20+LS!E20+GSPOT!E20+EPH!E20+SOL!E20+ETOWN!E20+COC!E20+CC!E20+DIST1!E20+DIST2!E20+DIST3!E20+DIST4!E20+STATE1!E20+STATE2!E20)</f>
        <v>0.5</v>
      </c>
      <c r="F20" s="23">
        <f>IF(A20="","",WAR!F20+DON!F20+WYORK!F20+LS!F20+GSPOT!F20+EPH!F20+SOL!F20+ETOWN!F20+COC!F20+CC!F20+DIST1!F20+DIST2!F20+DIST3!F20+DIST4!F20+STATE1!F20+STATE2!F20)</f>
        <v>0</v>
      </c>
      <c r="G20" s="23">
        <f>IF(A20="","",WAR!G20+DON!G20+WYORK!G20+LS!G20+GSPOT!G20+EPH!G20+SOL!G20+ETOWN!G20+COC!G20+CC!G20+DIST1!G20+DIST2!G20+DIST3!G20+DIST4!G20+STATE1!G20+STATE2!G20)</f>
        <v>0</v>
      </c>
      <c r="H20" s="23">
        <f>IF(A20="","",WAR!H20+DON!H20+WYORK!H20+LS!H20+GSPOT!H20+EPH!H20+SOL!H20+ETOWN!H20+COC!H20+CC!H20+DIST1!H20+DIST2!H20+DIST3!H20+DIST4!H20+STATE1!H20+STATE2!H20)</f>
        <v>0</v>
      </c>
      <c r="I20" s="23">
        <f>IF(A20="","",WAR!I20+DON!I20+WYORK!I20+LS!I20+GSPOT!I20+EPH!I20+SOL!I20+ETOWN!I20+COC!I20+CC!I20+DIST1!I20+DIST2!I20+DIST3!I20+DIST4!I20+STATE1!I20+STATE2!I20)</f>
        <v>0</v>
      </c>
      <c r="K20" s="33" t="s">
        <v>23</v>
      </c>
      <c r="L20" s="30">
        <f>IF(K20="","",WAR!L20+DON!L20+WYORK!L20+LS!L20+GSPOT!L20+EPH!L20+SOL!L20+ETOWN!L20+COC!L20+CC!L20+DIST1!L20+DIST2!L20+DIST3!L20+DIST4!L20+STATE1!L20+STATE2!L20)</f>
        <v>10</v>
      </c>
      <c r="M20" s="30">
        <f>IF(K20="","",WAR!M20+DON!M20+WYORK!M20+LS!M20+GSPOT!M20+EPH!M20+SOL!M20+ETOWN!M20+COC!M20+CC!M20+DIST1!M20+DIST2!M20+DIST3!M20+DIST4!M20+STATE1!M20+STATE2!M20)</f>
        <v>115</v>
      </c>
      <c r="N20" s="146">
        <f>IFERROR(IF(K20="","",M20/L20),0)</f>
        <v>11.5</v>
      </c>
      <c r="O20" s="30">
        <f>IF(M20="","",WAR!O20+DON!O20+WYORK!O20+LS!O20+GSPOT!O20+EPH!O20+SOL!O20+ETOWN!O20+COC!O20+CC!O20+DIST1!O20+DIST2!O20+DIST3!O20+DIST4!O20+STATE1!O20+STATE2!O20)</f>
        <v>0</v>
      </c>
    </row>
    <row r="21" spans="1:15">
      <c r="A21" s="84" t="s">
        <v>81</v>
      </c>
      <c r="B21" s="23">
        <f>IF(A21="","",WAR!B21+DON!B21+WYORK!B21+LS!B21+GSPOT!B21+EPH!B21+SOL!B21+ETOWN!B21+COC!B21+CC!B21+DIST1!B21+DIST2!B21+DIST3!B21+DIST4!B21+STATE1!B21+STATE2!B21)</f>
        <v>1</v>
      </c>
      <c r="C21" s="23">
        <f>IF(A21="","",WAR!C21+DON!C21+WYORK!C21+LS!C21+GSPOT!C21+EPH!C21+SOL!C21+ETOWN!C21+COC!C21+CC!C21+DIST1!C21+DIST2!C21+DIST3!C21+DIST4!C21+STATE1!C21+STATE2!C21)</f>
        <v>10</v>
      </c>
      <c r="D21" s="23">
        <f t="shared" si="0"/>
        <v>12</v>
      </c>
      <c r="E21" s="24">
        <f>IF(A21="","",WAR!E21+DON!E21+WYORK!E21+LS!E21+GSPOT!E21+EPH!E21+SOL!E21+ETOWN!E21+COC!E21+CC!E21+DIST1!E21+DIST2!E21+DIST3!E21+DIST4!E21+STATE1!E21+STATE2!E21)</f>
        <v>0</v>
      </c>
      <c r="F21" s="23">
        <f>IF(A21="","",WAR!F21+DON!F21+WYORK!F21+LS!F21+GSPOT!F21+EPH!F21+SOL!F21+ETOWN!F21+COC!F21+CC!F21+DIST1!F21+DIST2!F21+DIST3!F21+DIST4!F21+STATE1!F21+STATE2!F21)</f>
        <v>0</v>
      </c>
      <c r="G21" s="23">
        <f>IF(A21="","",WAR!G21+DON!G21+WYORK!G21+LS!G21+GSPOT!G21+EPH!G21+SOL!G21+ETOWN!G21+COC!G21+CC!G21+DIST1!G21+DIST2!G21+DIST3!G21+DIST4!G21+STATE1!G21+STATE2!G21)</f>
        <v>0</v>
      </c>
      <c r="H21" s="23">
        <f>IF(A21="","",WAR!H21+DON!H21+WYORK!H21+LS!H21+GSPOT!H21+EPH!H21+SOL!H21+ETOWN!H21+COC!H21+CC!H21+DIST1!H21+DIST2!H21+DIST3!H21+DIST4!H21+STATE1!H21+STATE2!H21)</f>
        <v>0</v>
      </c>
      <c r="I21" s="23">
        <f>IF(A21="","",WAR!I21+DON!I21+WYORK!I21+LS!I21+GSPOT!I21+EPH!I21+SOL!I21+ETOWN!I21+COC!I21+CC!I21+DIST1!I21+DIST2!I21+DIST3!I21+DIST4!I21+STATE1!I21+STATE2!I21)</f>
        <v>0</v>
      </c>
    </row>
    <row r="22" spans="1:15">
      <c r="A22" s="84" t="s">
        <v>82</v>
      </c>
      <c r="B22" s="23">
        <f>IF(A22="","",WAR!B22+DON!B22+WYORK!B22+LS!B22+GSPOT!B22+EPH!B22+SOL!B22+ETOWN!B22+COC!B22+CC!B22+DIST1!B22+DIST2!B22+DIST3!B22+DIST4!B22+STATE1!B22+STATE2!B22)</f>
        <v>8</v>
      </c>
      <c r="C22" s="23">
        <f>IF(A22="","",WAR!C22+DON!C22+WYORK!C22+LS!C22+GSPOT!C22+EPH!C22+SOL!C22+ETOWN!C22+COC!C22+CC!C22+DIST1!C22+DIST2!C22+DIST3!C22+DIST4!C22+STATE1!C22+STATE2!C22)</f>
        <v>5</v>
      </c>
      <c r="D22" s="23">
        <f t="shared" si="0"/>
        <v>21</v>
      </c>
      <c r="E22" s="24">
        <f>IF(A22="","",WAR!E22+DON!E22+WYORK!E22+LS!E22+GSPOT!E22+EPH!E22+SOL!E22+ETOWN!E22+COC!E22+CC!E22+DIST1!E22+DIST2!E22+DIST3!E22+DIST4!E22+STATE1!E22+STATE2!E22)</f>
        <v>0</v>
      </c>
      <c r="F22" s="23">
        <f>IF(A22="","",WAR!F22+DON!F22+WYORK!F22+LS!F22+GSPOT!F22+EPH!F22+SOL!F22+ETOWN!F22+COC!F22+CC!F22+DIST1!F22+DIST2!F22+DIST3!F22+DIST4!F22+STATE1!F22+STATE2!F22)</f>
        <v>0</v>
      </c>
      <c r="G22" s="23">
        <f>IF(A22="","",WAR!G22+DON!G22+WYORK!G22+LS!G22+GSPOT!G22+EPH!G22+SOL!G22+ETOWN!G22+COC!G22+CC!G22+DIST1!G22+DIST2!G22+DIST3!G22+DIST4!G22+STATE1!G22+STATE2!G22)</f>
        <v>0</v>
      </c>
      <c r="H22" s="23">
        <f>IF(A22="","",WAR!H22+DON!H22+WYORK!H22+LS!H22+GSPOT!H22+EPH!H22+SOL!H22+ETOWN!H22+COC!H22+CC!H22+DIST1!H22+DIST2!H22+DIST3!H22+DIST4!H22+STATE1!H22+STATE2!H22)</f>
        <v>4</v>
      </c>
      <c r="I22" s="23">
        <f>IF(A22="","",WAR!I22+DON!I22+WYORK!I22+LS!I22+GSPOT!I22+EPH!I22+SOL!I22+ETOWN!I22+COC!I22+CC!I22+DIST1!I22+DIST2!I22+DIST3!I22+DIST4!I22+STATE1!I22+STATE2!I22)</f>
        <v>0</v>
      </c>
    </row>
    <row r="23" spans="1:15">
      <c r="A23" s="84" t="s">
        <v>84</v>
      </c>
      <c r="B23" s="23">
        <f>IF(A23="","",WAR!B23+DON!B23+WYORK!B23+LS!B23+GSPOT!B23+EPH!B23+SOL!B23+ETOWN!B23+COC!B23+CC!B23+DIST1!B23+DIST2!B23+DIST3!B23+DIST4!B23+STATE1!B23+STATE2!B23)</f>
        <v>9</v>
      </c>
      <c r="C23" s="23">
        <f>IF(A23="","",WAR!C23+DON!C23+WYORK!C23+LS!C23+GSPOT!C23+EPH!C23+SOL!C23+ETOWN!C23+COC!C23+CC!C23+DIST1!C23+DIST2!C23+DIST3!C23+DIST4!C23+STATE1!C23+STATE2!C23)</f>
        <v>24</v>
      </c>
      <c r="D23" s="23">
        <f t="shared" si="0"/>
        <v>42</v>
      </c>
      <c r="E23" s="24">
        <f>IF(A23="","",WAR!E23+DON!E23+WYORK!E23+LS!E23+GSPOT!E23+EPH!E23+SOL!E23+ETOWN!E23+COC!E23+CC!E23+DIST1!E23+DIST2!E23+DIST3!E23+DIST4!E23+STATE1!E23+STATE2!E23)</f>
        <v>3.5</v>
      </c>
      <c r="F23" s="23">
        <f>IF(A23="","",WAR!F23+DON!F23+WYORK!F23+LS!F23+GSPOT!F23+EPH!F23+SOL!F23+ETOWN!F23+COC!F23+CC!F23+DIST1!F23+DIST2!F23+DIST3!F23+DIST4!F23+STATE1!F23+STATE2!F23)</f>
        <v>3</v>
      </c>
      <c r="G23" s="23">
        <f>IF(A23="","",WAR!G23+DON!G23+WYORK!G23+LS!G23+GSPOT!G23+EPH!G23+SOL!G23+ETOWN!G23+COC!G23+CC!G23+DIST1!G23+DIST2!G23+DIST3!G23+DIST4!G23+STATE1!G23+STATE2!G23)</f>
        <v>0</v>
      </c>
      <c r="H23" s="23">
        <f>IF(A23="","",WAR!H23+DON!H23+WYORK!H23+LS!H23+GSPOT!H23+EPH!H23+SOL!H23+ETOWN!H23+COC!H23+CC!H23+DIST1!H23+DIST2!H23+DIST3!H23+DIST4!H23+STATE1!H23+STATE2!H23)</f>
        <v>0</v>
      </c>
      <c r="I23" s="23">
        <f>IF(A23="","",WAR!I23+DON!I23+WYORK!I23+LS!I23+GSPOT!I23+EPH!I23+SOL!I23+ETOWN!I23+COC!I23+CC!I23+DIST1!I23+DIST2!I23+DIST3!I23+DIST4!I23+STATE1!I23+STATE2!I23)</f>
        <v>0</v>
      </c>
    </row>
    <row r="24" spans="1:15" ht="13">
      <c r="A24" s="84" t="s">
        <v>86</v>
      </c>
      <c r="B24" s="23">
        <f>IF(A24="","",WAR!B24+DON!B24+WYORK!B24+LS!B24+GSPOT!B24+EPH!B24+SOL!B24+ETOWN!B24+COC!B24+CC!B24+DIST1!B24+DIST2!B24+DIST3!B24+DIST4!B24+STATE1!B24+STATE2!B24)</f>
        <v>0</v>
      </c>
      <c r="C24" s="23">
        <f>IF(A24="","",WAR!C24+DON!C24+WYORK!C24+LS!C24+GSPOT!C24+EPH!C24+SOL!C24+ETOWN!C24+COC!C24+CC!C24+DIST1!C24+DIST2!C24+DIST3!C24+DIST4!C24+STATE1!C24+STATE2!C24)</f>
        <v>1</v>
      </c>
      <c r="D24" s="23">
        <f t="shared" si="0"/>
        <v>1</v>
      </c>
      <c r="E24" s="24">
        <f>IF(A24="","",WAR!E24+DON!E24+WYORK!E24+LS!E24+GSPOT!E24+EPH!E24+SOL!E24+ETOWN!E24+COC!E24+CC!E24+DIST1!E24+DIST2!E24+DIST3!E24+DIST4!E24+STATE1!E24+STATE2!E24)</f>
        <v>0</v>
      </c>
      <c r="F24" s="23">
        <f>IF(A24="","",WAR!F24+DON!F24+WYORK!F24+LS!F24+GSPOT!F24+EPH!F24+SOL!F24+ETOWN!F24+COC!F24+CC!F24+DIST1!F24+DIST2!F24+DIST3!F24+DIST4!F24+STATE1!F24+STATE2!F24)</f>
        <v>0</v>
      </c>
      <c r="G24" s="23">
        <f>IF(A24="","",WAR!G24+DON!G24+WYORK!G24+LS!G24+GSPOT!G24+EPH!G24+SOL!G24+ETOWN!G24+COC!G24+CC!G24+DIST1!G24+DIST2!G24+DIST3!G24+DIST4!G24+STATE1!G24+STATE2!G24)</f>
        <v>0</v>
      </c>
      <c r="H24" s="23">
        <f>IF(A24="","",WAR!H24+DON!H24+WYORK!H24+LS!H24+GSPOT!H24+EPH!H24+SOL!H24+ETOWN!H24+COC!H24+CC!H24+DIST1!H24+DIST2!H24+DIST3!H24+DIST4!H24+STATE1!H24+STATE2!H24)</f>
        <v>0</v>
      </c>
      <c r="I24" s="23">
        <f>IF(A24="","",WAR!I24+DON!I24+WYORK!I24+LS!I24+GSPOT!I24+EPH!I24+SOL!I24+ETOWN!I24+COC!I24+CC!I24+DIST1!I24+DIST2!I24+DIST3!I24+DIST4!I24+STATE1!I24+STATE2!I24)</f>
        <v>0</v>
      </c>
      <c r="K24" s="36" t="s">
        <v>24</v>
      </c>
    </row>
    <row r="25" spans="1:15" ht="13">
      <c r="A25" s="84" t="s">
        <v>87</v>
      </c>
      <c r="B25" s="23">
        <f>IF(A25="","",WAR!B25+DON!B25+WYORK!B25+LS!B25+GSPOT!B25+EPH!B25+SOL!B25+ETOWN!B25+COC!B25+CC!B25+DIST1!B25+DIST2!B25+DIST3!B25+DIST4!B25+STATE1!B25+STATE2!B25)</f>
        <v>2</v>
      </c>
      <c r="C25" s="23">
        <f>IF(A25="","",WAR!C25+DON!C25+WYORK!C25+LS!C25+GSPOT!C25+EPH!C25+SOL!C25+ETOWN!C25+COC!C25+CC!C25+DIST1!C25+DIST2!C25+DIST3!C25+DIST4!C25+STATE1!C25+STATE2!C25)</f>
        <v>5</v>
      </c>
      <c r="D25" s="23">
        <f t="shared" si="0"/>
        <v>9</v>
      </c>
      <c r="E25" s="24">
        <f>IF(A25="","",WAR!E25+DON!E25+WYORK!E25+LS!E25+GSPOT!E25+EPH!E25+SOL!E25+ETOWN!E25+COC!E25+CC!E25+DIST1!E25+DIST2!E25+DIST3!E25+DIST4!E25+STATE1!E25+STATE2!E25)</f>
        <v>0</v>
      </c>
      <c r="F25" s="23">
        <f>IF(A25="","",WAR!F25+DON!F25+WYORK!F25+LS!F25+GSPOT!F25+EPH!F25+SOL!F25+ETOWN!F25+COC!F25+CC!F25+DIST1!F25+DIST2!F25+DIST3!F25+DIST4!F25+STATE1!F25+STATE2!F25)</f>
        <v>1</v>
      </c>
      <c r="G25" s="23">
        <f>IF(A25="","",WAR!G25+DON!G25+WYORK!G25+LS!G25+GSPOT!G25+EPH!G25+SOL!G25+ETOWN!G25+COC!G25+CC!G25+DIST1!G25+DIST2!G25+DIST3!G25+DIST4!G25+STATE1!G25+STATE2!G25)</f>
        <v>0</v>
      </c>
      <c r="H25" s="23">
        <f>IF(A25="","",WAR!H25+DON!H25+WYORK!H25+LS!H25+GSPOT!H25+EPH!H25+SOL!H25+ETOWN!H25+COC!H25+CC!H25+DIST1!H25+DIST2!H25+DIST3!H25+DIST4!H25+STATE1!H25+STATE2!H25)</f>
        <v>0</v>
      </c>
      <c r="I25" s="23">
        <f>IF(A25="","",WAR!I25+DON!I25+WYORK!I25+LS!I25+GSPOT!I25+EPH!I25+SOL!I25+ETOWN!I25+COC!I25+CC!I25+DIST1!I25+DIST2!I25+DIST3!I25+DIST4!I25+STATE1!I25+STATE2!I25)</f>
        <v>0</v>
      </c>
      <c r="K25" s="19" t="s">
        <v>9</v>
      </c>
      <c r="L25" s="19" t="s">
        <v>18</v>
      </c>
      <c r="M25" s="19" t="s">
        <v>25</v>
      </c>
      <c r="N25" s="19" t="s">
        <v>20</v>
      </c>
      <c r="O25" s="20" t="s">
        <v>26</v>
      </c>
    </row>
    <row r="26" spans="1:15">
      <c r="A26" s="84" t="s">
        <v>88</v>
      </c>
      <c r="B26" s="23">
        <f>IF(A26="","",WAR!B26+DON!B26+WYORK!B26+LS!B26+GSPOT!B26+EPH!B26+SOL!B26+ETOWN!B26+COC!B26+CC!B26+DIST1!B26+DIST2!B26+DIST3!B26+DIST4!B26+STATE1!B26+STATE2!B26)</f>
        <v>4</v>
      </c>
      <c r="C26" s="23">
        <f>IF(A26="","",WAR!C26+DON!C26+WYORK!C26+LS!C26+GSPOT!C26+EPH!C26+SOL!C26+ETOWN!C26+COC!C26+CC!C26+DIST1!C26+DIST2!C26+DIST3!C26+DIST4!C26+STATE1!C26+STATE2!C26)</f>
        <v>7</v>
      </c>
      <c r="D26" s="23">
        <f t="shared" si="0"/>
        <v>15</v>
      </c>
      <c r="E26" s="24">
        <f>IF(A26="","",WAR!E26+DON!E26+WYORK!E26+LS!E26+GSPOT!E26+EPH!E26+SOL!E26+ETOWN!E26+COC!E26+CC!E26+DIST1!E26+DIST2!E26+DIST3!E26+DIST4!E26+STATE1!E26+STATE2!E26)</f>
        <v>0</v>
      </c>
      <c r="F26" s="23">
        <f>IF(A26="","",WAR!F26+DON!F26+WYORK!F26+LS!F26+GSPOT!F26+EPH!F26+SOL!F26+ETOWN!F26+COC!F26+CC!F26+DIST1!F26+DIST2!F26+DIST3!F26+DIST4!F26+STATE1!F26+STATE2!F26)</f>
        <v>0</v>
      </c>
      <c r="G26" s="23">
        <f>IF(A26="","",WAR!G26+DON!G26+WYORK!G26+LS!G26+GSPOT!G26+EPH!G26+SOL!G26+ETOWN!G26+COC!G26+CC!G26+DIST1!G26+DIST2!G26+DIST3!G26+DIST4!G26+STATE1!G26+STATE2!G26)</f>
        <v>0</v>
      </c>
      <c r="H26" s="23">
        <f>IF(A26="","",WAR!H26+DON!H26+WYORK!H26+LS!H26+GSPOT!H26+EPH!H26+SOL!H26+ETOWN!H26+COC!H26+CC!H26+DIST1!H26+DIST2!H26+DIST3!H26+DIST4!H26+STATE1!H26+STATE2!H26)</f>
        <v>0</v>
      </c>
      <c r="I26" s="23">
        <f>IF(A26="","",WAR!I26+DON!I26+WYORK!I26+LS!I26+GSPOT!I26+EPH!I26+SOL!I26+ETOWN!I26+COC!I26+CC!I26+DIST1!I26+DIST2!I26+DIST3!I26+DIST4!I26+STATE1!I26+STATE2!I26)</f>
        <v>0</v>
      </c>
      <c r="K26" s="102" t="s">
        <v>85</v>
      </c>
      <c r="L26" s="23">
        <f>IF(K26="","",WAR!L26+DON!L26+WYORK!L26+LS!L26+GSPOT!L26+EPH!L26+SOL!L26+ETOWN!L26+COC!L26+CC!L26+DIST1!L26+DIST2!L26+DIST3!L26+DIST4!L26+STATE1!L26+STATE2!L26)</f>
        <v>82</v>
      </c>
      <c r="M26" s="23">
        <f>IF(K26="","",WAR!M26+DON!M26+WYORK!M26+LS!M26+GSPOT!M26+EPH!M26+SOL!M26+ETOWN!M26+COC!M26+CC!M26+DIST1!M26+DIST2!M26+DIST3!M26+DIST4!M26+STATE1!M26+STATE2!M26)</f>
        <v>4479</v>
      </c>
      <c r="N26" s="24">
        <f>IF(L26="","",M26/L26)</f>
        <v>54.621951219512198</v>
      </c>
      <c r="O26" s="83">
        <f>IF(K26="","",WAR!O26+DON!O26+WYORK!O26+LS!O26+GSPOT!O26+EPH!O26+SOL!O26+ETOWN!O26+COC!O26+CC!O26+DIST1!O26+DIST2!O26+DIST3!O26+DIST4!O26+STATE1!O26+STATE2!O26)</f>
        <v>31</v>
      </c>
    </row>
    <row r="27" spans="1:15">
      <c r="A27" s="84" t="s">
        <v>91</v>
      </c>
      <c r="B27" s="23">
        <f>IF(A27="","",WAR!B27+DON!B27+WYORK!B27+LS!B27+GSPOT!B27+EPH!B27+SOL!B27+ETOWN!B27+COC!B27+CC!B27+DIST1!B27+DIST2!B27+DIST3!B27+DIST4!B27+STATE1!B27+STATE2!B27)</f>
        <v>1</v>
      </c>
      <c r="C27" s="23">
        <f>IF(A27="","",WAR!C27+DON!C27+WYORK!C27+LS!C27+GSPOT!C27+EPH!C27+SOL!C27+ETOWN!C27+COC!C27+CC!C27+DIST1!C27+DIST2!C27+DIST3!C27+DIST4!C27+STATE1!C27+STATE2!C27)</f>
        <v>1</v>
      </c>
      <c r="D27" s="23">
        <f t="shared" si="0"/>
        <v>3</v>
      </c>
      <c r="E27" s="24">
        <f>IF(A27="","",WAR!E27+DON!E27+WYORK!E27+LS!E27+GSPOT!E27+EPH!E27+SOL!E27+ETOWN!E27+COC!E27+CC!E27+DIST1!E27+DIST2!E27+DIST3!E27+DIST4!E27+STATE1!E27+STATE2!E27)</f>
        <v>0</v>
      </c>
      <c r="F27" s="23">
        <f>IF(A27="","",WAR!F27+DON!F27+WYORK!F27+LS!F27+GSPOT!F27+EPH!F27+SOL!F27+ETOWN!F27+COC!F27+CC!F27+DIST1!F27+DIST2!F27+DIST3!F27+DIST4!F27+STATE1!F27+STATE2!F27)</f>
        <v>0</v>
      </c>
      <c r="G27" s="23">
        <f>IF(A27="","",WAR!G27+DON!G27+WYORK!G27+LS!G27+GSPOT!G27+EPH!G27+SOL!G27+ETOWN!G27+COC!G27+CC!G27+DIST1!G27+DIST2!G27+DIST3!G27+DIST4!G27+STATE1!G27+STATE2!G27)</f>
        <v>0</v>
      </c>
      <c r="H27" s="23">
        <f>IF(A27="","",WAR!H27+DON!H27+WYORK!H27+LS!H27+GSPOT!H27+EPH!H27+SOL!H27+ETOWN!H27+COC!H27+CC!H27+DIST1!H27+DIST2!H27+DIST3!H27+DIST4!H27+STATE1!H27+STATE2!H27)</f>
        <v>0</v>
      </c>
      <c r="I27" s="23">
        <f>IF(A27="","",WAR!I27+DON!I27+WYORK!I27+LS!I27+GSPOT!I27+EPH!I27+SOL!I27+ETOWN!I27+COC!I27+CC!I27+DIST1!I27+DIST2!I27+DIST3!I27+DIST4!I27+STATE1!I27+STATE2!I27)</f>
        <v>0</v>
      </c>
      <c r="K27" s="84" t="s">
        <v>89</v>
      </c>
      <c r="L27" s="23">
        <f>IF(K27="","",WAR!L27+DON!L27+WYORK!L27+LS!L27+GSPOT!L27+EPH!L27+SOL!L27+ETOWN!L27+COC!L27+CC!L27+DIST1!L27+DIST2!L27+DIST3!L27+DIST4!L27+STATE1!L27+STATE2!L27)</f>
        <v>21</v>
      </c>
      <c r="M27" s="23">
        <f>IF(K27="","",WAR!M27+DON!M27+WYORK!M27+LS!M27+GSPOT!M27+EPH!M27+SOL!M27+ETOWN!M27+COC!M27+CC!M27+DIST1!M27+DIST2!M27+DIST3!M27+DIST4!M27+STATE1!M27+STATE2!M27)</f>
        <v>1011</v>
      </c>
      <c r="N27" s="24">
        <f t="shared" ref="N27:N30" si="2">IF(L27="","",M27/L27)</f>
        <v>48.142857142857146</v>
      </c>
      <c r="O27" s="83">
        <f>IF(K27="","",WAR!O27+DON!O27+WYORK!O27+LS!O27+GSPOT!O27+EPH!O27+SOL!O27+ETOWN!O27+COC!O27+CC!O27+DIST1!O27+DIST2!O27+DIST3!O27+DIST4!O27+STATE1!O27+STATE2!O27)</f>
        <v>1</v>
      </c>
    </row>
    <row r="28" spans="1:15">
      <c r="A28" s="84" t="s">
        <v>86</v>
      </c>
      <c r="B28" s="23">
        <f>IF(A28="","",WAR!B28+DON!B28+WYORK!B28+LS!B28+GSPOT!B28+EPH!B28+SOL!B28+ETOWN!B28+COC!B28+CC!B28+DIST1!B28+DIST2!B28+DIST3!B28+DIST4!B28+STATE1!B28+STATE2!B28)</f>
        <v>0</v>
      </c>
      <c r="C28" s="23">
        <f>IF(A28="","",WAR!C28+DON!C28+WYORK!C28+LS!C28+GSPOT!C28+EPH!C28+SOL!C28+ETOWN!C28+COC!C28+CC!C28+DIST1!C28+DIST2!C28+DIST3!C28+DIST4!C28+STATE1!C28+STATE2!C28)</f>
        <v>1</v>
      </c>
      <c r="D28" s="23">
        <f t="shared" si="0"/>
        <v>1</v>
      </c>
      <c r="E28" s="24">
        <f>IF(A28="","",WAR!E28+DON!E28+WYORK!E28+LS!E28+GSPOT!E28+EPH!E28+SOL!E28+ETOWN!E28+COC!E28+CC!E28+DIST1!E28+DIST2!E28+DIST3!E28+DIST4!E28+STATE1!E28+STATE2!E28)</f>
        <v>0</v>
      </c>
      <c r="F28" s="23">
        <f>IF(A28="","",WAR!F28+DON!F28+WYORK!F28+LS!F28+GSPOT!F28+EPH!F28+SOL!F28+ETOWN!F28+COC!F28+CC!F28+DIST1!F28+DIST2!F28+DIST3!F28+DIST4!F28+STATE1!F28+STATE2!F28)</f>
        <v>0</v>
      </c>
      <c r="G28" s="23">
        <f>IF(A28="","",WAR!G28+DON!G28+WYORK!G28+LS!G28+GSPOT!G28+EPH!G28+SOL!G28+ETOWN!G28+COC!G28+CC!G28+DIST1!G28+DIST2!G28+DIST3!G28+DIST4!G28+STATE1!G28+STATE2!G28)</f>
        <v>0</v>
      </c>
      <c r="H28" s="23">
        <f>IF(A28="","",WAR!H28+DON!H28+WYORK!H28+LS!H28+GSPOT!H28+EPH!H28+SOL!H28+ETOWN!H28+COC!H28+CC!H28+DIST1!H28+DIST2!H28+DIST3!H28+DIST4!H28+STATE1!H28+STATE2!H28)</f>
        <v>0</v>
      </c>
      <c r="I28" s="23">
        <f>IF(A28="","",WAR!I28+DON!I28+WYORK!I28+LS!I28+GSPOT!I28+EPH!I28+SOL!I28+ETOWN!I28+COC!I28+CC!I28+DIST1!I28+DIST2!I28+DIST3!I28+DIST4!I28+STATE1!I28+STATE2!I28)</f>
        <v>0</v>
      </c>
      <c r="K28" s="84"/>
      <c r="L28" s="23" t="str">
        <f>IF(K28="","",WAR!L28+DON!L28+WYORK!L28+LS!L28+GSPOT!L28+EPH!L28+SOL!L28+ETOWN!L28+COC!L28+CC!L28+DIST1!L28+DIST2!L28+DIST3!L28+DIST4!L28+STATE1!L28+STATE2!L28)</f>
        <v/>
      </c>
      <c r="M28" s="23" t="str">
        <f>IF(K28="","",WAR!M28+DON!M28+WYORK!M28+LS!M28+GSPOT!M28+EPH!M28+SOL!M28+ETOWN!M28+COC!M28+CC!M28+DIST1!M28+DIST2!M28+DIST3!M28+DIST4!M28+STATE1!M28+STATE2!M28)</f>
        <v/>
      </c>
      <c r="N28" s="24" t="str">
        <f t="shared" si="2"/>
        <v/>
      </c>
      <c r="O28" s="83" t="str">
        <f>IF(K28="","",WAR!O28+DON!O28+WYORK!O28+LS!O28+GSPOT!O28+EPH!O28+SOL!O28+ETOWN!O28+COC!O28+CC!O28+DIST1!O28+DIST2!O28+DIST3!O28+DIST4!O28+STATE1!O28+STATE2!O28)</f>
        <v/>
      </c>
    </row>
    <row r="29" spans="1:15">
      <c r="A29" s="84" t="s">
        <v>92</v>
      </c>
      <c r="B29" s="23">
        <f>IF(A29="","",WAR!B29+DON!B29+WYORK!B29+LS!B29+GSPOT!B29+EPH!B29+SOL!B29+ETOWN!B29+COC!B29+CC!B29+DIST1!B29+DIST2!B29+DIST3!B29+DIST4!B29+STATE1!B29+STATE2!B29)</f>
        <v>3</v>
      </c>
      <c r="C29" s="23">
        <f>IF(A29="","",WAR!C29+DON!C29+WYORK!C29+LS!C29+GSPOT!C29+EPH!C29+SOL!C29+ETOWN!C29+COC!C29+CC!C29+DIST1!C29+DIST2!C29+DIST3!C29+DIST4!C29+STATE1!C29+STATE2!C29)</f>
        <v>3</v>
      </c>
      <c r="D29" s="23">
        <f t="shared" si="0"/>
        <v>9</v>
      </c>
      <c r="E29" s="24">
        <f>IF(A29="","",WAR!E29+DON!E29+WYORK!E29+LS!E29+GSPOT!E29+EPH!E29+SOL!E29+ETOWN!E29+COC!E29+CC!E29+DIST1!E29+DIST2!E29+DIST3!E29+DIST4!E29+STATE1!E29+STATE2!E29)</f>
        <v>0</v>
      </c>
      <c r="F29" s="23">
        <f>IF(A29="","",WAR!F29+DON!F29+WYORK!F29+LS!F29+GSPOT!F29+EPH!F29+SOL!F29+ETOWN!F29+COC!F29+CC!F29+DIST1!F29+DIST2!F29+DIST3!F29+DIST4!F29+STATE1!F29+STATE2!F29)</f>
        <v>0</v>
      </c>
      <c r="G29" s="23">
        <f>IF(A29="","",WAR!G29+DON!G29+WYORK!G29+LS!G29+GSPOT!G29+EPH!G29+SOL!G29+ETOWN!G29+COC!G29+CC!G29+DIST1!G29+DIST2!G29+DIST3!G29+DIST4!G29+STATE1!G29+STATE2!G29)</f>
        <v>0</v>
      </c>
      <c r="H29" s="23">
        <f>IF(A29="","",WAR!H29+DON!H29+WYORK!H29+LS!H29+GSPOT!H29+EPH!H29+SOL!H29+ETOWN!H29+COC!H29+CC!H29+DIST1!H29+DIST2!H29+DIST3!H29+DIST4!H29+STATE1!H29+STATE2!H29)</f>
        <v>0</v>
      </c>
      <c r="I29" s="23">
        <f>IF(A29="","",WAR!I29+DON!I29+WYORK!I29+LS!I29+GSPOT!I29+EPH!I29+SOL!I29+ETOWN!I29+COC!I29+CC!I29+DIST1!I29+DIST2!I29+DIST3!I29+DIST4!I29+STATE1!I29+STATE2!I29)</f>
        <v>0</v>
      </c>
      <c r="K29" s="84"/>
      <c r="L29" s="23" t="str">
        <f>IF(K29="","",WAR!L29+DON!L29+WYORK!L29+LS!L29+GSPOT!L29+EPH!L29+SOL!L29+ETOWN!L29+COC!L29+CC!L29+DIST1!L29+DIST2!L29+DIST3!L29+DIST4!L29+STATE1!L29+STATE2!L29)</f>
        <v/>
      </c>
      <c r="M29" s="23" t="str">
        <f>IF(K29="","",WAR!M29+DON!M29+WYORK!M29+LS!M29+GSPOT!M29+EPH!M29+SOL!M29+ETOWN!M29+COC!M29+CC!M29+DIST1!M29+DIST2!M29+DIST3!M29+DIST4!M29+STATE1!M29+STATE2!M29)</f>
        <v/>
      </c>
      <c r="N29" s="24" t="str">
        <f t="shared" si="2"/>
        <v/>
      </c>
      <c r="O29" s="83" t="str">
        <f>IF(K29="","",WAR!O29+DON!O29+WYORK!O29+LS!O29+GSPOT!O29+EPH!O29+SOL!O29+ETOWN!O29+COC!O29+CC!O29+DIST1!O29+DIST2!O29+DIST3!O29+DIST4!O29+STATE1!O29+STATE2!O29)</f>
        <v/>
      </c>
    </row>
    <row r="30" spans="1:15">
      <c r="A30" s="84" t="s">
        <v>93</v>
      </c>
      <c r="B30" s="23">
        <f>IF(A30="","",WAR!B30+DON!B30+WYORK!B30+LS!B30+GSPOT!B30+EPH!B30+SOL!B30+ETOWN!B30+COC!B30+CC!B30+DIST1!B30+DIST2!B30+DIST3!B30+DIST4!B30+STATE1!B30+STATE2!B30)</f>
        <v>0</v>
      </c>
      <c r="C30" s="23">
        <f>IF(A30="","",WAR!C30+DON!C30+WYORK!C30+LS!C30+GSPOT!C30+EPH!C30+SOL!C30+ETOWN!C30+COC!C30+CC!C30+DIST1!C30+DIST2!C30+DIST3!C30+DIST4!C30+STATE1!C30+STATE2!C30)</f>
        <v>1</v>
      </c>
      <c r="D30" s="23">
        <f t="shared" si="0"/>
        <v>1</v>
      </c>
      <c r="E30" s="24">
        <f>IF(A30="","",WAR!E30+DON!E30+WYORK!E30+LS!E30+GSPOT!E30+EPH!E30+SOL!E30+ETOWN!E30+COC!E30+CC!E30+DIST1!E30+DIST2!E30+DIST3!E30+DIST4!E30+STATE1!E30+STATE2!E30)</f>
        <v>0</v>
      </c>
      <c r="F30" s="23">
        <f>IF(A30="","",WAR!F30+DON!F30+WYORK!F30+LS!F30+GSPOT!F30+EPH!F30+SOL!F30+ETOWN!F30+COC!F30+CC!F30+DIST1!F30+DIST2!F30+DIST3!F30+DIST4!F30+STATE1!F30+STATE2!F30)</f>
        <v>0</v>
      </c>
      <c r="G30" s="23">
        <f>IF(A30="","",WAR!G30+DON!G30+WYORK!G30+LS!G30+GSPOT!G30+EPH!G30+SOL!G30+ETOWN!G30+COC!G30+CC!G30+DIST1!G30+DIST2!G30+DIST3!G30+DIST4!G30+STATE1!G30+STATE2!G30)</f>
        <v>0</v>
      </c>
      <c r="H30" s="23">
        <f>IF(A30="","",WAR!H30+DON!H30+WYORK!H30+LS!H30+GSPOT!H30+EPH!H30+SOL!H30+ETOWN!H30+COC!H30+CC!H30+DIST1!H30+DIST2!H30+DIST3!H30+DIST4!H30+STATE1!H30+STATE2!H30)</f>
        <v>0</v>
      </c>
      <c r="I30" s="23">
        <f>IF(A30="","",WAR!I30+DON!I30+WYORK!I30+LS!I30+GSPOT!I30+EPH!I30+SOL!I30+ETOWN!I30+COC!I30+CC!I30+DIST1!I30+DIST2!I30+DIST3!I30+DIST4!I30+STATE1!I30+STATE2!I30)</f>
        <v>0</v>
      </c>
      <c r="K30" s="84"/>
      <c r="L30" s="23" t="str">
        <f>IF(K30="","",WAR!L30+DON!L30+WYORK!L30+LS!L30+GSPOT!L30+EPH!L30+SOL!L30+ETOWN!L30+COC!L30+CC!L30+DIST1!L30+DIST2!L30+DIST3!L30+DIST4!L30+STATE1!L30+STATE2!L30)</f>
        <v/>
      </c>
      <c r="M30" s="23" t="str">
        <f>IF(K30="","",WAR!M30+DON!M30+WYORK!M30+LS!M30+GSPOT!M30+EPH!M30+SOL!M30+ETOWN!M30+COC!M30+CC!M30+DIST1!M30+DIST2!M30+DIST3!M30+DIST4!M30+STATE1!M30+STATE2!M30)</f>
        <v/>
      </c>
      <c r="N30" s="24" t="str">
        <f t="shared" si="2"/>
        <v/>
      </c>
      <c r="O30" s="83" t="str">
        <f>IF(K30="","",WAR!O30+DON!O30+WYORK!O30+LS!O30+GSPOT!O30+EPH!O30+SOL!O30+ETOWN!O30+COC!O30+CC!O30+DIST1!O30+DIST2!O30+DIST3!O30+DIST4!O30+STATE1!O30+STATE2!O30)</f>
        <v/>
      </c>
    </row>
    <row r="31" spans="1:15" ht="13">
      <c r="A31" s="84" t="s">
        <v>94</v>
      </c>
      <c r="B31" s="23">
        <f>IF(A31="","",WAR!B31+DON!B31+WYORK!B31+LS!B31+GSPOT!B31+EPH!B31+SOL!B31+ETOWN!B31+COC!B31+CC!B31+DIST1!B31+DIST2!B31+DIST3!B31+DIST4!B31+STATE1!B31+STATE2!B31)</f>
        <v>1</v>
      </c>
      <c r="C31" s="23">
        <f>IF(A31="","",WAR!C31+DON!C31+WYORK!C31+LS!C31+GSPOT!C31+EPH!C31+SOL!C31+ETOWN!C31+COC!C31+CC!C31+DIST1!C31+DIST2!C31+DIST3!C31+DIST4!C31+STATE1!C31+STATE2!C31)</f>
        <v>2</v>
      </c>
      <c r="D31" s="23">
        <f t="shared" si="0"/>
        <v>4</v>
      </c>
      <c r="E31" s="24">
        <f>IF(A31="","",WAR!E31+DON!E31+WYORK!E31+LS!E31+GSPOT!E31+EPH!E31+SOL!E31+ETOWN!E31+COC!E31+CC!E31+DIST1!E31+DIST2!E31+DIST3!E31+DIST4!E31+STATE1!E31+STATE2!E31)</f>
        <v>0</v>
      </c>
      <c r="F31" s="23">
        <f>IF(A31="","",WAR!F31+DON!F31+WYORK!F31+LS!F31+GSPOT!F31+EPH!F31+SOL!F31+ETOWN!F31+COC!F31+CC!F31+DIST1!F31+DIST2!F31+DIST3!F31+DIST4!F31+STATE1!F31+STATE2!F31)</f>
        <v>0</v>
      </c>
      <c r="G31" s="23">
        <f>IF(A31="","",WAR!G31+DON!G31+WYORK!G31+LS!G31+GSPOT!G31+EPH!G31+SOL!G31+ETOWN!G31+COC!G31+CC!G31+DIST1!G31+DIST2!G31+DIST3!G31+DIST4!G31+STATE1!G31+STATE2!G31)</f>
        <v>0</v>
      </c>
      <c r="H31" s="23">
        <f>IF(A31="","",WAR!H31+DON!H31+WYORK!H31+LS!H31+GSPOT!H31+EPH!H31+SOL!H31+ETOWN!H31+COC!H31+CC!H31+DIST1!H31+DIST2!H31+DIST3!H31+DIST4!H31+STATE1!H31+STATE2!H31)</f>
        <v>0</v>
      </c>
      <c r="I31" s="23">
        <f>IF(A31="","",WAR!I31+DON!I31+WYORK!I31+LS!I31+GSPOT!I31+EPH!I31+SOL!I31+ETOWN!I31+COC!I31+CC!I31+DIST1!I31+DIST2!I31+DIST3!I31+DIST4!I31+STATE1!I31+STATE2!I31)</f>
        <v>0</v>
      </c>
      <c r="K31" s="38" t="s">
        <v>22</v>
      </c>
      <c r="L31" s="30">
        <f>SUM(L24:L30)</f>
        <v>103</v>
      </c>
      <c r="M31" s="30">
        <f>SUM(M24:M30)</f>
        <v>5490</v>
      </c>
      <c r="N31" s="31">
        <f>IFERROR(IF(L31="","",M31/L31),0)</f>
        <v>53.300970873786405</v>
      </c>
      <c r="O31" s="30">
        <f>SUM(O24:O30)</f>
        <v>32</v>
      </c>
    </row>
    <row r="32" spans="1:15" ht="13">
      <c r="A32" s="84" t="s">
        <v>95</v>
      </c>
      <c r="B32" s="23">
        <f>IF(A32="","",WAR!B32+DON!B32+WYORK!B32+LS!B32+GSPOT!B32+EPH!B32+SOL!B32+ETOWN!B32+COC!B32+CC!B32+DIST1!B32+DIST2!B32+DIST3!B32+DIST4!B32+STATE1!B32+STATE2!B32)</f>
        <v>2</v>
      </c>
      <c r="C32" s="23">
        <f>IF(A32="","",WAR!C32+DON!C32+WYORK!C32+LS!C32+GSPOT!C32+EPH!C32+SOL!C32+ETOWN!C32+COC!C32+CC!C32+DIST1!C32+DIST2!C32+DIST3!C32+DIST4!C32+STATE1!C32+STATE2!C32)</f>
        <v>2</v>
      </c>
      <c r="D32" s="23">
        <f t="shared" si="0"/>
        <v>6</v>
      </c>
      <c r="E32" s="24">
        <f>IF(A32="","",WAR!E32+DON!E32+WYORK!E32+LS!E32+GSPOT!E32+EPH!E32+SOL!E32+ETOWN!E32+COC!E32+CC!E32+DIST1!E32+DIST2!E32+DIST3!E32+DIST4!E32+STATE1!E32+STATE2!E32)</f>
        <v>0</v>
      </c>
      <c r="F32" s="23">
        <f>IF(A32="","",WAR!F32+DON!F32+WYORK!F32+LS!F32+GSPOT!F32+EPH!F32+SOL!F32+ETOWN!F32+COC!F32+CC!F32+DIST1!F32+DIST2!F32+DIST3!F32+DIST4!F32+STATE1!F32+STATE2!F32)</f>
        <v>0</v>
      </c>
      <c r="G32" s="23">
        <f>IF(A32="","",WAR!G32+DON!G32+WYORK!G32+LS!G32+GSPOT!G32+EPH!G32+SOL!G32+ETOWN!G32+COC!G32+CC!G32+DIST1!G32+DIST2!G32+DIST3!G32+DIST4!G32+STATE1!G32+STATE2!G32)</f>
        <v>0</v>
      </c>
      <c r="H32" s="23">
        <f>IF(A32="","",WAR!H32+DON!H32+WYORK!H32+LS!H32+GSPOT!H32+EPH!H32+SOL!H32+ETOWN!H32+COC!H32+CC!H32+DIST1!H32+DIST2!H32+DIST3!H32+DIST4!H32+STATE1!H32+STATE2!H32)</f>
        <v>0</v>
      </c>
      <c r="I32" s="23">
        <f>IF(A32="","",WAR!I32+DON!I32+WYORK!I32+LS!I32+GSPOT!I32+EPH!I32+SOL!I32+ETOWN!I32+COC!I32+CC!I32+DIST1!I32+DIST2!I32+DIST3!I32+DIST4!I32+STATE1!I32+STATE2!I32)</f>
        <v>0</v>
      </c>
      <c r="K32" s="41" t="s">
        <v>23</v>
      </c>
      <c r="L32" s="30">
        <f>WAR!L32+DON!L32+WYORK!L32+LS!L32+GSPOT!L32+EPH!L32+SOL!L32+ETOWN!L32+COC!L32+CC!L32+DIST1!L32+DIST2!L32+DIST3!L32+DIST4!L32+STATE1!L32+STATE2!L32</f>
        <v>33</v>
      </c>
      <c r="M32" s="30">
        <f>WAR!M32+DON!M32+WYORK!M32+LS!M32+GSPOT!M32+EPH!M32+SOL!M32+ETOWN!M32+COC!M32+CC!M32+DIST1!M32+DIST2!M32+DIST3!M32+DIST4!M32+STATE1!M32+STATE2!M32</f>
        <v>1382</v>
      </c>
      <c r="N32" s="146">
        <f>IFERROR(IF(L32="","",M32/L32),0)</f>
        <v>41.878787878787875</v>
      </c>
      <c r="O32" s="30">
        <f>WAR!O32+DON!O32+WYORK!O32+LS!O32+GSPOT!O32+EPH!O32+SOL!O32+ETOWN!O32+COC!O32+CC!O32+DIST1!O32+DIST2!O32+DIST3!O32+DIST4!O32+STATE1!O32+STATE2!O32</f>
        <v>6</v>
      </c>
    </row>
    <row r="33" spans="1:15">
      <c r="A33" s="84" t="s">
        <v>96</v>
      </c>
      <c r="B33" s="23">
        <f>IF(A33="","",WAR!B33+DON!B33+WYORK!B33+LS!B33+GSPOT!B33+EPH!B33+SOL!B33+ETOWN!B33+COC!B33+CC!B33+DIST1!B33+DIST2!B33+DIST3!B33+DIST4!B33+STATE1!B33+STATE2!B33)</f>
        <v>0</v>
      </c>
      <c r="C33" s="23">
        <f>IF(A33="","",WAR!C33+DON!C33+WYORK!C33+LS!C33+GSPOT!C33+EPH!C33+SOL!C33+ETOWN!C33+COC!C33+CC!C33+DIST1!C33+DIST2!C33+DIST3!C33+DIST4!C33+STATE1!C33+STATE2!C33)</f>
        <v>1</v>
      </c>
      <c r="D33" s="23">
        <f t="shared" si="0"/>
        <v>1</v>
      </c>
      <c r="E33" s="24">
        <f>IF(A33="","",WAR!E33+DON!E33+WYORK!E33+LS!E33+GSPOT!E33+EPH!E33+SOL!E33+ETOWN!E33+COC!E33+CC!E33+DIST1!E33+DIST2!E33+DIST3!E33+DIST4!E33+STATE1!E33+STATE2!E33)</f>
        <v>0</v>
      </c>
      <c r="F33" s="23">
        <f>IF(A33="","",WAR!F33+DON!F33+WYORK!F33+LS!F33+GSPOT!F33+EPH!F33+SOL!F33+ETOWN!F33+COC!F33+CC!F33+DIST1!F33+DIST2!F33+DIST3!F33+DIST4!F33+STATE1!F33+STATE2!F33)</f>
        <v>0</v>
      </c>
      <c r="G33" s="23">
        <f>IF(A33="","",WAR!G33+DON!G33+WYORK!G33+LS!G33+GSPOT!G33+EPH!G33+SOL!G33+ETOWN!G33+COC!G33+CC!G33+DIST1!G33+DIST2!G33+DIST3!G33+DIST4!G33+STATE1!G33+STATE2!G33)</f>
        <v>0</v>
      </c>
      <c r="H33" s="23">
        <f>IF(A33="","",WAR!H33+DON!H33+WYORK!H33+LS!H33+GSPOT!H33+EPH!H33+SOL!H33+ETOWN!H33+COC!H33+CC!H33+DIST1!H33+DIST2!H33+DIST3!H33+DIST4!H33+STATE1!H33+STATE2!H33)</f>
        <v>0</v>
      </c>
      <c r="I33" s="23">
        <f>IF(A33="","",WAR!I33+DON!I33+WYORK!I33+LS!I33+GSPOT!I33+EPH!I33+SOL!I33+ETOWN!I33+COC!I33+CC!I33+DIST1!I33+DIST2!I33+DIST3!I33+DIST4!I33+STATE1!I33+STATE2!I33)</f>
        <v>0</v>
      </c>
    </row>
    <row r="34" spans="1:15">
      <c r="A34" s="84" t="s">
        <v>98</v>
      </c>
      <c r="B34" s="23">
        <f>IF(A34="","",WAR!B34+DON!B34+WYORK!B34+LS!B34+GSPOT!B34+EPH!B34+SOL!B34+ETOWN!B34+COC!B34+CC!B34+DIST1!B34+DIST2!B34+DIST3!B34+DIST4!B34+STATE1!B34+STATE2!B34)</f>
        <v>0</v>
      </c>
      <c r="C34" s="23">
        <f>IF(A34="","",WAR!C34+DON!C34+WYORK!C34+LS!C34+GSPOT!C34+EPH!C34+SOL!C34+ETOWN!C34+COC!C34+CC!C34+DIST1!C34+DIST2!C34+DIST3!C34+DIST4!C34+STATE1!C34+STATE2!C34)</f>
        <v>1</v>
      </c>
      <c r="D34" s="23">
        <f t="shared" si="0"/>
        <v>1</v>
      </c>
      <c r="E34" s="24">
        <f>IF(A34="","",WAR!E34+DON!E34+WYORK!E34+LS!E34+GSPOT!E34+EPH!E34+SOL!E34+ETOWN!E34+COC!E34+CC!E34+DIST1!E34+DIST2!E34+DIST3!E34+DIST4!E34+STATE1!E34+STATE2!E34)</f>
        <v>0</v>
      </c>
      <c r="F34" s="23">
        <f>IF(A34="","",WAR!F34+DON!F34+WYORK!F34+LS!F34+GSPOT!F34+EPH!F34+SOL!F34+ETOWN!F34+COC!F34+CC!F34+DIST1!F34+DIST2!F34+DIST3!F34+DIST4!F34+STATE1!F34+STATE2!F34)</f>
        <v>0</v>
      </c>
      <c r="G34" s="23">
        <f>IF(A34="","",WAR!G34+DON!G34+WYORK!G34+LS!G34+GSPOT!G34+EPH!G34+SOL!G34+ETOWN!G34+COC!G34+CC!G34+DIST1!G34+DIST2!G34+DIST3!G34+DIST4!G34+STATE1!G34+STATE2!G34)</f>
        <v>0</v>
      </c>
      <c r="H34" s="23">
        <f>IF(A34="","",WAR!H34+DON!H34+WYORK!H34+LS!H34+GSPOT!H34+EPH!H34+SOL!H34+ETOWN!H34+COC!H34+CC!H34+DIST1!H34+DIST2!H34+DIST3!H34+DIST4!H34+STATE1!H34+STATE2!H34)</f>
        <v>0</v>
      </c>
      <c r="I34" s="23">
        <f>IF(A34="","",WAR!I34+DON!I34+WYORK!I34+LS!I34+GSPOT!I34+EPH!I34+SOL!I34+ETOWN!I34+COC!I34+CC!I34+DIST1!I34+DIST2!I34+DIST3!I34+DIST4!I34+STATE1!I34+STATE2!I34)</f>
        <v>0</v>
      </c>
    </row>
    <row r="35" spans="1:15" ht="13">
      <c r="A35" s="84" t="s">
        <v>103</v>
      </c>
      <c r="B35" s="23">
        <f>IF(A35="","",WAR!B35+DON!B35+WYORK!B35+LS!B35+GSPOT!B35+EPH!B35+SOL!B35+ETOWN!B35+COC!B35+CC!B35+DIST1!B35+DIST2!B35+DIST3!B35+DIST4!B35+STATE1!B35+STATE2!B35)</f>
        <v>1</v>
      </c>
      <c r="C35" s="23">
        <f>IF(A35="","",WAR!C35+DON!C35+WYORK!C35+LS!C35+GSPOT!C35+EPH!C35+SOL!C35+ETOWN!C35+COC!C35+CC!C35+DIST1!C35+DIST2!C35+DIST3!C35+DIST4!C35+STATE1!C35+STATE2!C35)</f>
        <v>0</v>
      </c>
      <c r="D35" s="23">
        <f t="shared" si="0"/>
        <v>2</v>
      </c>
      <c r="E35" s="24">
        <f>IF(A35="","",WAR!E35+DON!E35+WYORK!E35+LS!E35+GSPOT!E35+EPH!E35+SOL!E35+ETOWN!E35+COC!E35+CC!E35+DIST1!E35+DIST2!E35+DIST3!E35+DIST4!E35+STATE1!E35+STATE2!E35)</f>
        <v>0</v>
      </c>
      <c r="F35" s="23">
        <f>IF(A35="","",WAR!F35+DON!F35+WYORK!F35+LS!F35+GSPOT!F35+EPH!F35+SOL!F35+ETOWN!F35+COC!F35+CC!F35+DIST1!F35+DIST2!F35+DIST3!F35+DIST4!F35+STATE1!F35+STATE2!F35)</f>
        <v>0</v>
      </c>
      <c r="G35" s="23">
        <f>IF(A35="","",WAR!G35+DON!G35+WYORK!G35+LS!G35+GSPOT!G35+EPH!G35+SOL!G35+ETOWN!G35+COC!G35+CC!G35+DIST1!G35+DIST2!G35+DIST3!G35+DIST4!G35+STATE1!G35+STATE2!G35)</f>
        <v>0</v>
      </c>
      <c r="H35" s="23">
        <f>IF(A35="","",WAR!H35+DON!H35+WYORK!H35+LS!H35+GSPOT!H35+EPH!H35+SOL!H35+ETOWN!H35+COC!H35+CC!H35+DIST1!H35+DIST2!H35+DIST3!H35+DIST4!H35+STATE1!H35+STATE2!H35)</f>
        <v>0</v>
      </c>
      <c r="I35" s="23">
        <f>IF(A35="","",WAR!I35+DON!I35+WYORK!I35+LS!I35+GSPOT!I35+EPH!I35+SOL!I35+ETOWN!I35+COC!I35+CC!I35+DIST1!I35+DIST2!I35+DIST3!I35+DIST4!I35+STATE1!I35+STATE2!I35)</f>
        <v>0</v>
      </c>
      <c r="K35" s="36" t="s">
        <v>28</v>
      </c>
    </row>
    <row r="36" spans="1:15" ht="13">
      <c r="A36" s="84"/>
      <c r="B36" s="23" t="str">
        <f>IF(A36="","",WAR!B36+DON!B36+WYORK!B36+LS!B36+GSPOT!B36+EPH!B36+SOL!B36+ETOWN!B36+COC!B36+CC!B36+DIST1!B36+DIST2!B36+DIST3!B36+DIST4!B36+STATE1!B36+STATE2!B36)</f>
        <v/>
      </c>
      <c r="C36" s="23" t="str">
        <f>IF(A36="","",WAR!C36+DON!C36+WYORK!C36+LS!C36+GSPOT!C36+EPH!C36+SOL!C36+ETOWN!C36+COC!C36+CC!C36+DIST1!C36+DIST2!C36+DIST3!C36+DIST4!C36+STATE1!C36+STATE2!C36)</f>
        <v/>
      </c>
      <c r="D36" s="23" t="str">
        <f t="shared" si="0"/>
        <v/>
      </c>
      <c r="E36" s="24" t="str">
        <f>IF(A36="","",WAR!E36+DON!E36+WYORK!E36+LS!E36+GSPOT!E36+EPH!E36+SOL!E36+ETOWN!E36+COC!E36+CC!E36+DIST1!E36+DIST2!E36+DIST3!E36+DIST4!E36+STATE1!E36+STATE2!E36)</f>
        <v/>
      </c>
      <c r="F36" s="23" t="str">
        <f>IF(A36="","",WAR!F36+DON!F36+WYORK!F36+LS!F36+GSPOT!F36+EPH!F36+SOL!F36+ETOWN!F36+COC!F36+CC!F36+DIST1!F36+DIST2!F36+DIST3!F36+DIST4!F36+STATE1!F36+STATE2!F36)</f>
        <v/>
      </c>
      <c r="G36" s="23" t="str">
        <f>IF(A36="","",WAR!G36+DON!G36+WYORK!G36+LS!G36+GSPOT!G36+EPH!G36+SOL!G36+ETOWN!G36+COC!G36+CC!G36+DIST1!G36+DIST2!G36+DIST3!G36+DIST4!G36+STATE1!G36+STATE2!G36)</f>
        <v/>
      </c>
      <c r="H36" s="23" t="str">
        <f>IF(A36="","",WAR!H36+DON!H36+WYORK!H36+LS!H36+GSPOT!H36+EPH!H36+SOL!H36+ETOWN!H36+COC!H36+CC!H36+DIST1!H36+DIST2!H36+DIST3!H36+DIST4!H36+STATE1!H36+STATE2!H36)</f>
        <v/>
      </c>
      <c r="I36" s="23" t="str">
        <f>IF(A36="","",WAR!I36+DON!I36+WYORK!I36+LS!I36+GSPOT!I36+EPH!I36+SOL!I36+ETOWN!I36+COC!I36+CC!I36+DIST1!I36+DIST2!I36+DIST3!I36+DIST4!I36+STATE1!I36+STATE2!I36)</f>
        <v/>
      </c>
      <c r="K36" s="19" t="s">
        <v>9</v>
      </c>
      <c r="L36" s="19" t="s">
        <v>18</v>
      </c>
      <c r="M36" s="19" t="s">
        <v>25</v>
      </c>
      <c r="N36" s="19" t="s">
        <v>20</v>
      </c>
      <c r="O36" s="20" t="s">
        <v>29</v>
      </c>
    </row>
    <row r="37" spans="1:15">
      <c r="A37" s="84"/>
      <c r="B37" s="23" t="str">
        <f>IF(A37="","",WAR!B37+DON!B37+WYORK!B37+LS!B37+GSPOT!B37+EPH!B37+SOL!B37+ETOWN!B37+COC!B37+CC!B37+DIST1!B37+DIST2!B37+DIST3!B37+DIST4!B37+STATE1!B37+STATE2!B37)</f>
        <v/>
      </c>
      <c r="C37" s="23" t="str">
        <f>IF(A37="","",WAR!C37+DON!C37+WYORK!C37+LS!C37+GSPOT!C37+EPH!C37+SOL!C37+ETOWN!C37+COC!C37+CC!C37+DIST1!C37+DIST2!C37+DIST3!C37+DIST4!C37+STATE1!C37+STATE2!C37)</f>
        <v/>
      </c>
      <c r="D37" s="23" t="str">
        <f t="shared" si="0"/>
        <v/>
      </c>
      <c r="E37" s="24" t="str">
        <f>IF(A37="","",WAR!E37+DON!E37+WYORK!E37+LS!E37+GSPOT!E37+EPH!E37+SOL!E37+ETOWN!E37+COC!E37+CC!E37+DIST1!E37+DIST2!E37+DIST3!E37+DIST4!E37+STATE1!E37+STATE2!E37)</f>
        <v/>
      </c>
      <c r="F37" s="23" t="str">
        <f>IF(A37="","",WAR!F37+DON!F37+WYORK!F37+LS!F37+GSPOT!F37+EPH!F37+SOL!F37+ETOWN!F37+COC!F37+CC!F37+DIST1!F37+DIST2!F37+DIST3!F37+DIST4!F37+STATE1!F37+STATE2!F37)</f>
        <v/>
      </c>
      <c r="G37" s="23" t="str">
        <f>IF(A37="","",WAR!G37+DON!G37+WYORK!G37+LS!G37+GSPOT!G37+EPH!G37+SOL!G37+ETOWN!G37+COC!G37+CC!G37+DIST1!G37+DIST2!G37+DIST3!G37+DIST4!G37+STATE1!G37+STATE2!G37)</f>
        <v/>
      </c>
      <c r="H37" s="23" t="str">
        <f>IF(A37="","",WAR!H37+DON!H37+WYORK!H37+LS!H37+GSPOT!H37+EPH!H37+SOL!H37+ETOWN!H37+COC!H37+CC!H37+DIST1!H37+DIST2!H37+DIST3!H37+DIST4!H37+STATE1!H37+STATE2!H37)</f>
        <v/>
      </c>
      <c r="I37" s="23" t="str">
        <f>IF(A37="","",WAR!I37+DON!I37+WYORK!I37+LS!I37+GSPOT!I37+EPH!I37+SOL!I37+ETOWN!I37+COC!I37+CC!I37+DIST1!I37+DIST2!I37+DIST3!I37+DIST4!I37+STATE1!I37+STATE2!I37)</f>
        <v/>
      </c>
      <c r="K37" s="84" t="s">
        <v>66</v>
      </c>
      <c r="L37" s="23">
        <f>IF(K37="","",WAR!L37+DON!L37+WYORK!L37+LS!L37+GSPOT!L37+EPH!L37+SOL!L37+ETOWN!L37+COC!L37+CC!L37+DIST1!L37+DIST2!L37+DIST3!L37+DIST4!L37+STATE1!L37+STATE2!L37)</f>
        <v>26</v>
      </c>
      <c r="M37" s="23">
        <f>IF(K37="","",WAR!M37+DON!M37+WYORK!M37+LS!M37+GSPOT!M37+EPH!M37+SOL!M37+ETOWN!M37+COC!M37+CC!M37+DIST1!M37+DIST2!M37+DIST3!M37+DIST4!M37+STATE1!M37+STATE2!M37)</f>
        <v>901</v>
      </c>
      <c r="N37" s="24">
        <f>IF(L37="","",M37/L37)</f>
        <v>34.653846153846153</v>
      </c>
      <c r="O37" s="83">
        <f>IF(K37="","",WAR!O37+DON!O37+WYORK!O37+LS!O37+GSPOT!O37+EPH!O37+SOL!O37+ETOWN!O37+COC!O37+CC!O37+DIST1!O37+DIST2!O37+DIST3!O37+DIST4!O37+STATE1!O37+STATE2!O37)</f>
        <v>4</v>
      </c>
    </row>
    <row r="38" spans="1:15">
      <c r="A38" s="84"/>
      <c r="B38" s="23" t="str">
        <f>IF(A38="","",WAR!B38+DON!B38+WYORK!B38+LS!B38+GSPOT!B38+EPH!B38+SOL!B38+ETOWN!B38+COC!B38+CC!B38+DIST1!B38+DIST2!B38+DIST3!B38+DIST4!B38+STATE1!B38+STATE2!B38)</f>
        <v/>
      </c>
      <c r="C38" s="23" t="str">
        <f>IF(A38="","",WAR!C38+DON!C38+WYORK!C38+LS!C38+GSPOT!C38+EPH!C38+SOL!C38+ETOWN!C38+COC!C38+CC!C38+DIST1!C38+DIST2!C38+DIST3!C38+DIST4!C38+STATE1!C38+STATE2!C38)</f>
        <v/>
      </c>
      <c r="D38" s="23" t="str">
        <f t="shared" si="0"/>
        <v/>
      </c>
      <c r="E38" s="24" t="str">
        <f>IF(A38="","",WAR!E38+DON!E38+WYORK!E38+LS!E38+GSPOT!E38+EPH!E38+SOL!E38+ETOWN!E38+COC!E38+CC!E38+DIST1!E38+DIST2!E38+DIST3!E38+DIST4!E38+STATE1!E38+STATE2!E38)</f>
        <v/>
      </c>
      <c r="F38" s="23" t="str">
        <f>IF(A38="","",WAR!F38+DON!F38+WYORK!F38+LS!F38+GSPOT!F38+EPH!F38+SOL!F38+ETOWN!F38+COC!F38+CC!F38+DIST1!F38+DIST2!F38+DIST3!F38+DIST4!F38+STATE1!F38+STATE2!F38)</f>
        <v/>
      </c>
      <c r="G38" s="23" t="str">
        <f>IF(A38="","",WAR!G38+DON!G38+WYORK!G38+LS!G38+GSPOT!G38+EPH!G38+SOL!G38+ETOWN!G38+COC!G38+CC!G38+DIST1!G38+DIST2!G38+DIST3!G38+DIST4!G38+STATE1!G38+STATE2!G38)</f>
        <v/>
      </c>
      <c r="H38" s="23" t="str">
        <f>IF(A38="","",WAR!H38+DON!H38+WYORK!H38+LS!H38+GSPOT!H38+EPH!H38+SOL!H38+ETOWN!H38+COC!H38+CC!H38+DIST1!H38+DIST2!H38+DIST3!H38+DIST4!H38+STATE1!H38+STATE2!H38)</f>
        <v/>
      </c>
      <c r="I38" s="23" t="str">
        <f>IF(A38="","",WAR!I38+DON!I38+WYORK!I38+LS!I38+GSPOT!I38+EPH!I38+SOL!I38+ETOWN!I38+COC!I38+CC!I38+DIST1!I38+DIST2!I38+DIST3!I38+DIST4!I38+STATE1!I38+STATE2!I38)</f>
        <v/>
      </c>
      <c r="K38" s="84"/>
      <c r="L38" s="23" t="str">
        <f>IF(K38="","",WAR!L38+DON!L38+WYORK!L38+LS!L38+GSPOT!L38+EPH!L38+SOL!L38+ETOWN!L38+COC!L38+CC!L38+DIST1!L38+DIST2!L38+DIST3!L38+DIST4!L38+STATE1!L38+STATE2!L38)</f>
        <v/>
      </c>
      <c r="M38" s="23" t="str">
        <f>IF(K38="","",WAR!M38+DON!M38+WYORK!M38+LS!M38+GSPOT!M38+EPH!M38+SOL!M38+ETOWN!M38+COC!M38+CC!M38+DIST1!M38+DIST2!M38+DIST3!M38+DIST4!M38+STATE1!M38+STATE2!M38)</f>
        <v/>
      </c>
      <c r="N38" s="24" t="str">
        <f>IF(L38="","",M38/L38)</f>
        <v/>
      </c>
      <c r="O38" s="83" t="str">
        <f>IF(K38="","",WAR!O38+DON!O38+WYORK!O38+LS!O38+GSPOT!O38+EPH!O38+SOL!O38+ETOWN!O38+COC!O38+CC!O38+DIST1!O38+DIST2!O38+DIST3!O38+DIST4!O38+STATE1!O38+STATE2!O38)</f>
        <v/>
      </c>
    </row>
    <row r="39" spans="1:15">
      <c r="A39" s="84"/>
      <c r="B39" s="23" t="str">
        <f>IF(A39="","",WAR!B39+DON!B39+WYORK!B39+LS!B39+GSPOT!B39+EPH!B39+SOL!B39+ETOWN!B39+COC!B39+CC!B39+DIST1!B39+DIST2!B39+DIST3!B39+DIST4!B39+STATE1!B39+STATE2!B39)</f>
        <v/>
      </c>
      <c r="C39" s="23" t="str">
        <f>IF(A39="","",WAR!C39+DON!C39+WYORK!C39+LS!C39+GSPOT!C39+EPH!C39+SOL!C39+ETOWN!C39+COC!C39+CC!C39+DIST1!C39+DIST2!C39+DIST3!C39+DIST4!C39+STATE1!C39+STATE2!C39)</f>
        <v/>
      </c>
      <c r="D39" s="23" t="str">
        <f t="shared" si="0"/>
        <v/>
      </c>
      <c r="E39" s="24" t="str">
        <f>IF(A39="","",WAR!E39+DON!E39+WYORK!E39+LS!E39+GSPOT!E39+EPH!E39+SOL!E39+ETOWN!E39+COC!E39+CC!E39+DIST1!E39+DIST2!E39+DIST3!E39+DIST4!E39+STATE1!E39+STATE2!E39)</f>
        <v/>
      </c>
      <c r="F39" s="23" t="str">
        <f>IF(A39="","",WAR!F39+DON!F39+WYORK!F39+LS!F39+GSPOT!F39+EPH!F39+SOL!F39+ETOWN!F39+COC!F39+CC!F39+DIST1!F39+DIST2!F39+DIST3!F39+DIST4!F39+STATE1!F39+STATE2!F39)</f>
        <v/>
      </c>
      <c r="G39" s="23" t="str">
        <f>IF(A39="","",WAR!G39+DON!G39+WYORK!G39+LS!G39+GSPOT!G39+EPH!G39+SOL!G39+ETOWN!G39+COC!G39+CC!G39+DIST1!G39+DIST2!G39+DIST3!G39+DIST4!G39+STATE1!G39+STATE2!G39)</f>
        <v/>
      </c>
      <c r="H39" s="23" t="str">
        <f>IF(A39="","",WAR!H39+DON!H39+WYORK!H39+LS!H39+GSPOT!H39+EPH!H39+SOL!H39+ETOWN!H39+COC!H39+CC!H39+DIST1!H39+DIST2!H39+DIST3!H39+DIST4!H39+STATE1!H39+STATE2!H39)</f>
        <v/>
      </c>
      <c r="I39" s="23" t="str">
        <f>IF(A39="","",WAR!I39+DON!I39+WYORK!I39+LS!I39+GSPOT!I39+EPH!I39+SOL!I39+ETOWN!I39+COC!I39+CC!I39+DIST1!I39+DIST2!I39+DIST3!I39+DIST4!I39+STATE1!I39+STATE2!I39)</f>
        <v/>
      </c>
      <c r="K39" s="84"/>
      <c r="L39" s="23" t="str">
        <f>IF(K39="","",WAR!L39+DON!L39+WYORK!L39+LS!L39+GSPOT!L39+EPH!L39+SOL!L39+ETOWN!L39+COC!L39+CC!L39+DIST1!L39+DIST2!L39+DIST3!L39+DIST4!L39+STATE1!L39+STATE2!L39)</f>
        <v/>
      </c>
      <c r="M39" s="23" t="str">
        <f>IF(K39="","",WAR!M39+DON!M39+WYORK!M39+LS!M39+GSPOT!M39+EPH!M39+SOL!M39+ETOWN!M39+COC!M39+CC!M39+DIST1!M39+DIST2!M39+DIST3!M39+DIST4!M39+STATE1!M39+STATE2!M39)</f>
        <v/>
      </c>
      <c r="N39" s="24" t="str">
        <f>IF(L39="","",M39/L39)</f>
        <v/>
      </c>
      <c r="O39" s="83" t="str">
        <f>IF(K39="","",WAR!O39+DON!O39+WYORK!O39+LS!O39+GSPOT!O39+EPH!O39+SOL!O39+ETOWN!O39+COC!O39+CC!O39+DIST1!O39+DIST2!O39+DIST3!O39+DIST4!O39+STATE1!O39+STATE2!O39)</f>
        <v/>
      </c>
    </row>
    <row r="40" spans="1:15" ht="13">
      <c r="A40" s="84"/>
      <c r="B40" s="23" t="str">
        <f>IF(A40="","",WAR!B40+DON!B40+WYORK!B40+LS!B40+GSPOT!B40+EPH!B40+SOL!B40+ETOWN!B40+COC!B40+CC!B40+DIST1!B40+DIST2!B40+DIST3!B40+DIST4!B40+STATE1!B40+STATE2!B40)</f>
        <v/>
      </c>
      <c r="C40" s="23" t="str">
        <f>IF(A40="","",WAR!C40+DON!C40+WYORK!C40+LS!C40+GSPOT!C40+EPH!C40+SOL!C40+ETOWN!C40+COC!C40+CC!C40+DIST1!C40+DIST2!C40+DIST3!C40+DIST4!C40+STATE1!C40+STATE2!C40)</f>
        <v/>
      </c>
      <c r="D40" s="23" t="str">
        <f t="shared" si="0"/>
        <v/>
      </c>
      <c r="E40" s="24" t="str">
        <f>IF(A40="","",WAR!E40+DON!E40+WYORK!E40+LS!E40+GSPOT!E40+EPH!E40+SOL!E40+ETOWN!E40+COC!E40+CC!E40+DIST1!E40+DIST2!E40+DIST3!E40+DIST4!E40+STATE1!E40+STATE2!E40)</f>
        <v/>
      </c>
      <c r="F40" s="23" t="str">
        <f>IF(A40="","",WAR!F40+DON!F40+WYORK!F40+LS!F40+GSPOT!F40+EPH!F40+SOL!F40+ETOWN!F40+COC!F40+CC!F40+DIST1!F40+DIST2!F40+DIST3!F40+DIST4!F40+STATE1!F40+STATE2!F40)</f>
        <v/>
      </c>
      <c r="G40" s="23" t="str">
        <f>IF(A40="","",WAR!G40+DON!G40+WYORK!G40+LS!G40+GSPOT!G40+EPH!G40+SOL!G40+ETOWN!G40+COC!G40+CC!G40+DIST1!G40+DIST2!G40+DIST3!G40+DIST4!G40+STATE1!G40+STATE2!G40)</f>
        <v/>
      </c>
      <c r="H40" s="23" t="str">
        <f>IF(A40="","",WAR!H40+DON!H40+WYORK!H40+LS!H40+GSPOT!H40+EPH!H40+SOL!H40+ETOWN!H40+COC!H40+CC!H40+DIST1!H40+DIST2!H40+DIST3!H40+DIST4!H40+STATE1!H40+STATE2!H40)</f>
        <v/>
      </c>
      <c r="I40" s="23" t="str">
        <f>IF(A40="","",WAR!I40+DON!I40+WYORK!I40+LS!I40+GSPOT!I40+EPH!I40+SOL!I40+ETOWN!I40+COC!I40+CC!I40+DIST1!I40+DIST2!I40+DIST3!I40+DIST4!I40+STATE1!I40+STATE2!I40)</f>
        <v/>
      </c>
      <c r="K40" s="38" t="s">
        <v>22</v>
      </c>
      <c r="L40" s="30">
        <f>SUM(L33:L39)</f>
        <v>26</v>
      </c>
      <c r="M40" s="30">
        <f>SUM(M33:M39)</f>
        <v>901</v>
      </c>
      <c r="N40" s="31">
        <f>IFERROR(IF(L40="","",M40/L40),0)</f>
        <v>34.653846153846153</v>
      </c>
      <c r="O40" s="30">
        <f>SUM(O33:O39)</f>
        <v>4</v>
      </c>
    </row>
    <row r="41" spans="1:15" ht="13">
      <c r="A41" s="84"/>
      <c r="B41" s="23" t="str">
        <f>IF(A41="","",WAR!B41+DON!B41+WYORK!B41+LS!B41+GSPOT!B41+EPH!B41+SOL!B41+ETOWN!B41+COC!B41+CC!B41+DIST1!B41+DIST2!B41+DIST3!B41+DIST4!B41+STATE1!B41+STATE2!B41)</f>
        <v/>
      </c>
      <c r="C41" s="23" t="str">
        <f>IF(A41="","",WAR!C41+DON!C41+WYORK!C41+LS!C41+GSPOT!C41+EPH!C41+SOL!C41+ETOWN!C41+COC!C41+CC!C41+DIST1!C41+DIST2!C41+DIST3!C41+DIST4!C41+STATE1!C41+STATE2!C41)</f>
        <v/>
      </c>
      <c r="D41" s="23" t="str">
        <f t="shared" si="0"/>
        <v/>
      </c>
      <c r="E41" s="24" t="str">
        <f>IF(A41="","",WAR!E41+DON!E41+WYORK!E41+LS!E41+GSPOT!E41+EPH!E41+SOL!E41+ETOWN!E41+COC!E41+CC!E41+DIST1!E41+DIST2!E41+DIST3!E41+DIST4!E41+STATE1!E41+STATE2!E41)</f>
        <v/>
      </c>
      <c r="F41" s="23" t="str">
        <f>IF(A41="","",WAR!F41+DON!F41+WYORK!F41+LS!F41+GSPOT!F41+EPH!F41+SOL!F41+ETOWN!F41+COC!F41+CC!F41+DIST1!F41+DIST2!F41+DIST3!F41+DIST4!F41+STATE1!F41+STATE2!F41)</f>
        <v/>
      </c>
      <c r="G41" s="23" t="str">
        <f>IF(A41="","",WAR!G41+DON!G41+WYORK!G41+LS!G41+GSPOT!G41+EPH!G41+SOL!G41+ETOWN!G41+COC!G41+CC!G41+DIST1!G41+DIST2!G41+DIST3!G41+DIST4!G41+STATE1!G41+STATE2!G41)</f>
        <v/>
      </c>
      <c r="H41" s="23" t="str">
        <f>IF(A41="","",WAR!H41+DON!H41+WYORK!H41+LS!H41+GSPOT!H41+EPH!H41+SOL!H41+ETOWN!H41+COC!H41+CC!H41+DIST1!H41+DIST2!H41+DIST3!H41+DIST4!H41+STATE1!H41+STATE2!H41)</f>
        <v/>
      </c>
      <c r="I41" s="23" t="str">
        <f>IF(A41="","",WAR!I41+DON!I41+WYORK!I41+LS!I41+GSPOT!I41+EPH!I41+SOL!I41+ETOWN!I41+COC!I41+CC!I41+DIST1!I41+DIST2!I41+DIST3!I41+DIST4!I41+STATE1!I41+STATE2!I41)</f>
        <v/>
      </c>
      <c r="K41" s="41" t="s">
        <v>23</v>
      </c>
      <c r="L41" s="30">
        <f>WAR!L41+DON!L41+WYORK!L41+LS!L41+GSPOT!L41+EPH!L41+SOL!L41+ETOWN!L41+COC!L41+CC!L41+DIST1!L41+DIST2!L41+DIST3!L41+DIST4!L41+STATE1!L41+STATE2!L41</f>
        <v>65</v>
      </c>
      <c r="M41" s="30">
        <f>WAR!M41+DON!M41+WYORK!M41+LS!M41+GSPOT!M41+EPH!M41+SOL!M41+ETOWN!M41+COC!M41+CC!M41+DIST1!M41+DIST2!M41+DIST3!M41+DIST4!M41+STATE1!M41+STATE2!M41</f>
        <v>1940</v>
      </c>
      <c r="N41" s="31">
        <f>IFERROR(IF(L41="","",M41/L41),0)</f>
        <v>29.846153846153847</v>
      </c>
      <c r="O41" s="30">
        <f>WAR!O41+DON!O41+WYORK!O41+LS!O41+GSPOT!O41+EPH!O41+SOL!O41+ETOWN!O41+COC!O41+CC!O41+DIST1!O41+DIST2!O41+DIST3!O41+DIST4!O41+STATE1!O41+STATE2!O41</f>
        <v>9</v>
      </c>
    </row>
    <row r="42" spans="1:15">
      <c r="A42" s="84"/>
      <c r="B42" s="23" t="str">
        <f>IF(A42="","",WAR!B42+DON!B42+WYORK!B42+LS!B42+GSPOT!B42+EPH!B42+SOL!B42+ETOWN!B42+COC!B42+CC!B42+DIST1!B42+DIST2!B42+DIST3!B42+DIST4!B42+STATE1!B42+STATE2!B42)</f>
        <v/>
      </c>
      <c r="C42" s="23" t="str">
        <f>IF(A42="","",WAR!C42+DON!C42+WYORK!C42+LS!C42+GSPOT!C42+EPH!C42+SOL!C42+ETOWN!C42+COC!C42+CC!C42+DIST1!C42+DIST2!C42+DIST3!C42+DIST4!C42+STATE1!C42+STATE2!C42)</f>
        <v/>
      </c>
      <c r="D42" s="23" t="str">
        <f t="shared" si="0"/>
        <v/>
      </c>
      <c r="E42" s="24" t="str">
        <f>IF(A42="","",WAR!E42+DON!E42+WYORK!E42+LS!E42+GSPOT!E42+EPH!E42+SOL!E42+ETOWN!E42+COC!E42+CC!E42+DIST1!E42+DIST2!E42+DIST3!E42+DIST4!E42+STATE1!E42+STATE2!E42)</f>
        <v/>
      </c>
      <c r="F42" s="23" t="str">
        <f>IF(A42="","",WAR!F42+DON!F42+WYORK!F42+LS!F42+GSPOT!F42+EPH!F42+SOL!F42+ETOWN!F42+COC!F42+CC!F42+DIST1!F42+DIST2!F42+DIST3!F42+DIST4!F42+STATE1!F42+STATE2!F42)</f>
        <v/>
      </c>
      <c r="G42" s="23" t="str">
        <f>IF(A42="","",WAR!G42+DON!G42+WYORK!G42+LS!G42+GSPOT!G42+EPH!G42+SOL!G42+ETOWN!G42+COC!G42+CC!G42+DIST1!G42+DIST2!G42+DIST3!G42+DIST4!G42+STATE1!G42+STATE2!G42)</f>
        <v/>
      </c>
      <c r="H42" s="23" t="str">
        <f>IF(A42="","",WAR!H42+DON!H42+WYORK!H42+LS!H42+GSPOT!H42+EPH!H42+SOL!H42+ETOWN!H42+COC!H42+CC!H42+DIST1!H42+DIST2!H42+DIST3!H42+DIST4!H42+STATE1!H42+STATE2!H42)</f>
        <v/>
      </c>
      <c r="I42" s="23" t="str">
        <f>IF(A42="","",WAR!I42+DON!I42+WYORK!I42+LS!I42+GSPOT!I42+EPH!I42+SOL!I42+ETOWN!I42+COC!I42+CC!I42+DIST1!I42+DIST2!I42+DIST3!I42+DIST4!I42+STATE1!I42+STATE2!I42)</f>
        <v/>
      </c>
    </row>
    <row r="43" spans="1:15">
      <c r="A43" s="84"/>
      <c r="B43" s="23" t="str">
        <f>IF(A43="","",WAR!B43+DON!B43+WYORK!B43+LS!B43+GSPOT!B43+EPH!B43+SOL!B43+ETOWN!B43+COC!B43+CC!B43+DIST1!B43+DIST2!B43+DIST3!B43+DIST4!B43+STATE1!B43+STATE2!B43)</f>
        <v/>
      </c>
      <c r="C43" s="23" t="str">
        <f>IF(A43="","",WAR!C43+DON!C43+WYORK!C43+LS!C43+GSPOT!C43+EPH!C43+SOL!C43+ETOWN!C43+COC!C43+CC!C43+DIST1!C43+DIST2!C43+DIST3!C43+DIST4!C43+STATE1!C43+STATE2!C43)</f>
        <v/>
      </c>
      <c r="D43" s="23" t="str">
        <f t="shared" si="0"/>
        <v/>
      </c>
      <c r="E43" s="24" t="str">
        <f>IF(A43="","",WAR!E43+DON!E43+WYORK!E43+LS!E43+GSPOT!E43+EPH!E43+SOL!E43+ETOWN!E43+COC!E43+CC!E43+DIST1!E43+DIST2!E43+DIST3!E43+DIST4!E43+STATE1!E43+STATE2!E43)</f>
        <v/>
      </c>
      <c r="F43" s="23" t="str">
        <f>IF(A43="","",WAR!F43+DON!F43+WYORK!F43+LS!F43+GSPOT!F43+EPH!F43+SOL!F43+ETOWN!F43+COC!F43+CC!F43+DIST1!F43+DIST2!F43+DIST3!F43+DIST4!F43+STATE1!F43+STATE2!F43)</f>
        <v/>
      </c>
      <c r="G43" s="23" t="str">
        <f>IF(A43="","",WAR!G43+DON!G43+WYORK!G43+LS!G43+GSPOT!G43+EPH!G43+SOL!G43+ETOWN!G43+COC!G43+CC!G43+DIST1!G43+DIST2!G43+DIST3!G43+DIST4!G43+STATE1!G43+STATE2!G43)</f>
        <v/>
      </c>
      <c r="H43" s="23" t="str">
        <f>IF(A43="","",WAR!H43+DON!H43+WYORK!H43+LS!H43+GSPOT!H43+EPH!H43+SOL!H43+ETOWN!H43+COC!H43+CC!H43+DIST1!H43+DIST2!H43+DIST3!H43+DIST4!H43+STATE1!H43+STATE2!H43)</f>
        <v/>
      </c>
      <c r="I43" s="23" t="str">
        <f>IF(A43="","",WAR!I43+DON!I43+WYORK!I43+LS!I43+GSPOT!I43+EPH!I43+SOL!I43+ETOWN!I43+COC!I43+CC!I43+DIST1!I43+DIST2!I43+DIST3!I43+DIST4!I43+STATE1!I43+STATE2!I43)</f>
        <v/>
      </c>
    </row>
    <row r="44" spans="1:15">
      <c r="A44" s="84"/>
      <c r="B44" s="23" t="str">
        <f>IF(A44="","",WAR!B44+DON!B44+WYORK!B44+LS!B44+GSPOT!B44+EPH!B44+SOL!B44+ETOWN!B44+COC!B44+CC!B44+DIST1!B44+DIST2!B44+DIST3!B44+DIST4!B44+STATE1!B44+STATE2!B44)</f>
        <v/>
      </c>
      <c r="C44" s="23" t="str">
        <f>IF(A44="","",WAR!C44+DON!C44+WYORK!C44+LS!C44+GSPOT!C44+EPH!C44+SOL!C44+ETOWN!C44+COC!C44+CC!C44+DIST1!C44+DIST2!C44+DIST3!C44+DIST4!C44+STATE1!C44+STATE2!C44)</f>
        <v/>
      </c>
      <c r="D44" s="23" t="str">
        <f t="shared" si="0"/>
        <v/>
      </c>
      <c r="E44" s="24" t="str">
        <f>IF(A44="","",WAR!E44+DON!E44+WYORK!E44+LS!E44+GSPOT!E44+EPH!E44+SOL!E44+ETOWN!E44+COC!E44+CC!E44+DIST1!E44+DIST2!E44+DIST3!E44+DIST4!E44+STATE1!E44+STATE2!E44)</f>
        <v/>
      </c>
      <c r="F44" s="23" t="str">
        <f>IF(A44="","",WAR!F44+DON!F44+WYORK!F44+LS!F44+GSPOT!F44+EPH!F44+SOL!F44+ETOWN!F44+COC!F44+CC!F44+DIST1!F44+DIST2!F44+DIST3!F44+DIST4!F44+STATE1!F44+STATE2!F44)</f>
        <v/>
      </c>
      <c r="G44" s="23" t="str">
        <f>IF(A44="","",WAR!G44+DON!G44+WYORK!G44+LS!G44+GSPOT!G44+EPH!G44+SOL!G44+ETOWN!G44+COC!G44+CC!G44+DIST1!G44+DIST2!G44+DIST3!G44+DIST4!G44+STATE1!G44+STATE2!G44)</f>
        <v/>
      </c>
      <c r="H44" s="23" t="str">
        <f>IF(A44="","",WAR!H44+DON!H44+WYORK!H44+LS!H44+GSPOT!H44+EPH!H44+SOL!H44+ETOWN!H44+COC!H44+CC!H44+DIST1!H44+DIST2!H44+DIST3!H44+DIST4!H44+STATE1!H44+STATE2!H44)</f>
        <v/>
      </c>
      <c r="I44" s="23" t="str">
        <f>IF(A44="","",WAR!I44+DON!I44+WYORK!I44+LS!I44+GSPOT!I44+EPH!I44+SOL!I44+ETOWN!I44+COC!I44+CC!I44+DIST1!I44+DIST2!I44+DIST3!I44+DIST4!I44+STATE1!I44+STATE2!I44)</f>
        <v/>
      </c>
    </row>
    <row r="45" spans="1:15">
      <c r="A45" s="84"/>
      <c r="B45" s="23" t="str">
        <f>IF(A45="","",WAR!B45+DON!B45+WYORK!B45+LS!B45+GSPOT!B45+EPH!B45+SOL!B45+ETOWN!B45+COC!B45+CC!B45+DIST1!B45+DIST2!B45+DIST3!B45+DIST4!B45+STATE1!B45+STATE2!B45)</f>
        <v/>
      </c>
      <c r="C45" s="23" t="str">
        <f>IF(A45="","",WAR!C45+DON!C45+WYORK!C45+LS!C45+GSPOT!C45+EPH!C45+SOL!C45+ETOWN!C45+COC!C45+CC!C45+DIST1!C45+DIST2!C45+DIST3!C45+DIST4!C45+STATE1!C45+STATE2!C45)</f>
        <v/>
      </c>
      <c r="D45" s="23" t="str">
        <f t="shared" si="0"/>
        <v/>
      </c>
      <c r="E45" s="24" t="str">
        <f>IF(A45="","",WAR!E45+DON!E45+WYORK!E45+LS!E45+GSPOT!E45+EPH!E45+SOL!E45+ETOWN!E45+COC!E45+CC!E45+DIST1!E45+DIST2!E45+DIST3!E45+DIST4!E45+STATE1!E45+STATE2!E45)</f>
        <v/>
      </c>
      <c r="F45" s="23" t="str">
        <f>IF(A45="","",WAR!F45+DON!F45+WYORK!F45+LS!F45+GSPOT!F45+EPH!F45+SOL!F45+ETOWN!F45+COC!F45+CC!F45+DIST1!F45+DIST2!F45+DIST3!F45+DIST4!F45+STATE1!F45+STATE2!F45)</f>
        <v/>
      </c>
      <c r="G45" s="23" t="str">
        <f>IF(A45="","",WAR!G45+DON!G45+WYORK!G45+LS!G45+GSPOT!G45+EPH!G45+SOL!G45+ETOWN!G45+COC!G45+CC!G45+DIST1!G45+DIST2!G45+DIST3!G45+DIST4!G45+STATE1!G45+STATE2!G45)</f>
        <v/>
      </c>
      <c r="H45" s="23" t="str">
        <f>IF(A45="","",WAR!H45+DON!H45+WYORK!H45+LS!H45+GSPOT!H45+EPH!H45+SOL!H45+ETOWN!H45+COC!H45+CC!H45+DIST1!H45+DIST2!H45+DIST3!H45+DIST4!H45+STATE1!H45+STATE2!H45)</f>
        <v/>
      </c>
      <c r="I45" s="23" t="str">
        <f>IF(A45="","",WAR!I45+DON!I45+WYORK!I45+LS!I45+GSPOT!I45+EPH!I45+SOL!I45+ETOWN!I45+COC!I45+CC!I45+DIST1!I45+DIST2!I45+DIST3!I45+DIST4!I45+STATE1!I45+STATE2!I45)</f>
        <v/>
      </c>
    </row>
    <row r="46" spans="1:15">
      <c r="A46" s="84"/>
      <c r="B46" s="23" t="str">
        <f>IF(A46="","",WAR!B46+DON!B46+WYORK!B46+LS!B46+GSPOT!B46+EPH!B46+SOL!B46+ETOWN!B46+COC!B46+CC!B46+DIST1!B46+DIST2!B46+DIST3!B46+DIST4!B46+STATE1!B46+STATE2!B46)</f>
        <v/>
      </c>
      <c r="C46" s="23" t="str">
        <f>IF(A46="","",WAR!C46+DON!C46+WYORK!C46+LS!C46+GSPOT!C46+EPH!C46+SOL!C46+ETOWN!C46+COC!C46+CC!C46+DIST1!C46+DIST2!C46+DIST3!C46+DIST4!C46+STATE1!C46+STATE2!C46)</f>
        <v/>
      </c>
      <c r="D46" s="23" t="str">
        <f>IF(SUM(B46:C46)=0,"",(B46*2)+C46)</f>
        <v/>
      </c>
      <c r="E46" s="24" t="str">
        <f>IF(A46="","",WAR!E46+DON!E46+WYORK!E46+LS!E46+GSPOT!E46+EPH!E46+SOL!E46+ETOWN!E46+COC!E46+CC!E46+DIST1!E46+DIST2!E46+DIST3!E46+DIST4!E46+STATE1!E46+STATE2!E46)</f>
        <v/>
      </c>
      <c r="F46" s="23" t="str">
        <f>IF(A46="","",WAR!F46+DON!F46+WYORK!F46+LS!F46+GSPOT!F46+EPH!F46+SOL!F46+ETOWN!F46+COC!F46+CC!F46+DIST1!F46+DIST2!F46+DIST3!F46+DIST4!F46+STATE1!F46+STATE2!F46)</f>
        <v/>
      </c>
      <c r="G46" s="23" t="str">
        <f>IF(A46="","",WAR!G46+DON!G46+WYORK!G46+LS!G46+GSPOT!G46+EPH!G46+SOL!G46+ETOWN!G46+COC!G46+CC!G46+DIST1!G46+DIST2!G46+DIST3!G46+DIST4!G46+STATE1!G46+STATE2!G46)</f>
        <v/>
      </c>
      <c r="H46" s="23" t="str">
        <f>IF(A46="","",WAR!H46+DON!H46+WYORK!H46+LS!H46+GSPOT!H46+EPH!H46+SOL!H46+ETOWN!H46+COC!H46+CC!H46+DIST1!H46+DIST2!H46+DIST3!H46+DIST4!H46+STATE1!H46+STATE2!H46)</f>
        <v/>
      </c>
      <c r="I46" s="23" t="str">
        <f>IF(A46="","",WAR!I46+DON!I46+WYORK!I46+LS!I46+GSPOT!I46+EPH!I46+SOL!I46+ETOWN!I46+COC!I46+CC!I46+DIST1!I46+DIST2!I46+DIST3!I46+DIST4!I46+STATE1!I46+STATE2!I46)</f>
        <v/>
      </c>
    </row>
    <row r="47" spans="1:15" ht="13">
      <c r="A47" s="39" t="s">
        <v>30</v>
      </c>
      <c r="B47" s="30">
        <f t="shared" ref="B47:I47" si="3">SUM(B5:B46)</f>
        <v>368</v>
      </c>
      <c r="C47" s="30">
        <f t="shared" si="3"/>
        <v>491</v>
      </c>
      <c r="D47" s="30">
        <f t="shared" si="3"/>
        <v>1227</v>
      </c>
      <c r="E47" s="31">
        <f t="shared" si="3"/>
        <v>30</v>
      </c>
      <c r="F47" s="30">
        <f t="shared" si="3"/>
        <v>12</v>
      </c>
      <c r="G47" s="30">
        <f t="shared" si="3"/>
        <v>2</v>
      </c>
      <c r="H47" s="30">
        <f t="shared" si="3"/>
        <v>23</v>
      </c>
      <c r="I47" s="30">
        <f t="shared" si="3"/>
        <v>1</v>
      </c>
    </row>
    <row r="49" spans="1:15" ht="13">
      <c r="A49" s="6"/>
      <c r="B49" s="6"/>
      <c r="C49" s="6"/>
      <c r="D49" s="6"/>
      <c r="E49" s="6"/>
      <c r="F49" s="7" t="s">
        <v>31</v>
      </c>
      <c r="G49" s="43"/>
      <c r="H49" s="6"/>
      <c r="I49" s="6"/>
      <c r="J49" s="6"/>
      <c r="K49" s="6"/>
      <c r="L49" s="6"/>
      <c r="M49" s="6"/>
      <c r="N49" s="6"/>
      <c r="O49" s="6"/>
    </row>
    <row r="50" spans="1:15" ht="12.75" customHeight="1">
      <c r="B50" t="s">
        <v>27</v>
      </c>
    </row>
    <row r="51" spans="1:15" ht="13">
      <c r="A51" s="19" t="s">
        <v>32</v>
      </c>
      <c r="B51" s="19">
        <v>1</v>
      </c>
      <c r="C51" s="19">
        <v>2</v>
      </c>
      <c r="D51" s="19">
        <v>3</v>
      </c>
      <c r="E51" s="19">
        <v>4</v>
      </c>
      <c r="F51" s="19" t="s">
        <v>33</v>
      </c>
      <c r="G51" s="20" t="s">
        <v>34</v>
      </c>
      <c r="K51" s="44" t="s">
        <v>35</v>
      </c>
      <c r="L51" s="45"/>
      <c r="M51" s="19" t="s">
        <v>36</v>
      </c>
      <c r="N51" s="19" t="s">
        <v>37</v>
      </c>
      <c r="O51" s="20" t="s">
        <v>34</v>
      </c>
    </row>
    <row r="52" spans="1:15" ht="12.75" customHeight="1">
      <c r="A52" s="46" t="s">
        <v>22</v>
      </c>
      <c r="B52" s="23">
        <f>IF(A52="","",WAR!B52+DON!B52+WYORK!B52+LS!B52+GSPOT!B52+EPH!B52+SOL!B52+ETOWN!B52+COC!B52+CC!B52+DIST1!B52+DIST2!B52+DIST3!B52+DIST4!B452+STATE1!B52+STATE2!B52)</f>
        <v>192</v>
      </c>
      <c r="C52" s="23">
        <f>IF(B52="","",WAR!C52+DON!C52+WYORK!C52+LS!C52+GSPOT!C52+EPH!C52+SOL!C52+ETOWN!C52+COC!C52+CC!C52+DIST1!C52+DIST2!C52+DIST3!C52+DIST4!C452+STATE1!C52+STATE2!C52)</f>
        <v>207</v>
      </c>
      <c r="D52" s="23">
        <f>IF(C52="","",WAR!D52+DON!D52+WYORK!D52+LS!D52+GSPOT!D52+EPH!D52+SOL!D52+ETOWN!D52+COC!D52+CC!D52+DIST1!D52+DIST2!D52+DIST3!D52+DIST4!D452+STATE1!D52+STATE2!D52)</f>
        <v>112</v>
      </c>
      <c r="E52" s="23">
        <f>IF(D52="","",WAR!E52+DON!E52+WYORK!E52+LS!E52+GSPOT!E52+EPH!E52+SOL!E52+ETOWN!E52+COC!E52+CC!E52+DIST1!E52+DIST2!E52+DIST3!E52+DIST4!E452+STATE1!E52+STATE2!E52)</f>
        <v>103</v>
      </c>
      <c r="F52" s="23">
        <f>IF(E52="","",WAR!F52+DON!F52+WYORK!F52+LS!F52+GSPOT!F52+EPH!F52+SOL!F52+ETOWN!F52+COC!F52+CC!F52+DIST1!F52+DIST2!F52+DIST3!F52+DIST4!F452+STATE1!F52+STATE2!F52)</f>
        <v>0</v>
      </c>
      <c r="G52" s="32">
        <f>SUM(B52:F52)</f>
        <v>614</v>
      </c>
      <c r="K52" s="47" t="s">
        <v>22</v>
      </c>
      <c r="L52" s="45"/>
      <c r="M52" s="23">
        <f>IF(K52="","",WAR!M52+DON!M52+WYORK!M52+LS!M52+GSPOT!M52+EPH!M52+SOL!M52+ETOWN!M52+COC!M52+CC!M52+DIST1!M52+DIST2!M52+DIST3!M52+DIST4!M52+STATE1!M52+STATE2!M52)</f>
        <v>3248</v>
      </c>
      <c r="N52" s="23">
        <f>IF(K52="","",WAR!N52+DON!N52+WYORK!N52+LS!N52+GSPOT!N52+EPH!N52+SOL!N52+ETOWN!N52+COC!N52+CC!N52+DIST1!N52+DIST2!N52+DIST3!N52+DIST4!N52+STATE1!N52+STATE2!N52)</f>
        <v>2597</v>
      </c>
      <c r="O52" s="32">
        <f>SUM(M52:N52)</f>
        <v>5845</v>
      </c>
    </row>
    <row r="53" spans="1:15" ht="12.75" customHeight="1">
      <c r="A53" s="48" t="s">
        <v>23</v>
      </c>
      <c r="B53" s="23">
        <f>IF(A53="","",WAR!B53+DON!B53+WYORK!B53+LS!B53+GSPOT!B53+EPH!B53+SOL!B53+ETOWN!B53+COC!B53+CC!B53+DIST1!B53+DIST2!B53+DIST3!B53+DIST4!B53+STATE1!B53+STATE2!B53)</f>
        <v>55</v>
      </c>
      <c r="C53" s="23">
        <f>IF(B53="","",WAR!C53+DON!C53+WYORK!C53+LS!C53+GSPOT!C53+EPH!C53+SOL!C53+ETOWN!C53+COC!C53+CC!C53+DIST1!C53+DIST2!C53+DIST3!C53+DIST4!C53+STATE1!C53+STATE2!C53)</f>
        <v>46</v>
      </c>
      <c r="D53" s="23">
        <f>IF(C53="","",WAR!D53+DON!D53+WYORK!D53+LS!D53+GSPOT!D53+EPH!D53+SOL!D53+ETOWN!D53+COC!D53+CC!D53+DIST1!D53+DIST2!D53+DIST3!D53+DIST4!D53+STATE1!D53+STATE2!D53)</f>
        <v>34</v>
      </c>
      <c r="E53" s="23">
        <f>IF(D53="","",WAR!E53+DON!E53+WYORK!E53+LS!E53+GSPOT!E53+EPH!E53+SOL!E53+ETOWN!E53+COC!E53+CC!E53+DIST1!E53+DIST2!E53+DIST3!E53+DIST4!E53+STATE1!E53+STATE2!E53)</f>
        <v>52</v>
      </c>
      <c r="F53" s="23">
        <f>IF(E53="","",WAR!F53+DON!F53+WYORK!F53+LS!F53+GSPOT!F53+EPH!F53+SOL!F53+ETOWN!F53+COC!F53+CC!F53+DIST1!F53+DIST2!F53+DIST3!F53+DIST4!F53+STATE1!F53+STATE2!F53)</f>
        <v>0</v>
      </c>
      <c r="G53" s="32">
        <f>SUM(B53:F53)</f>
        <v>187</v>
      </c>
      <c r="K53" s="48" t="s">
        <v>23</v>
      </c>
      <c r="L53" s="27"/>
      <c r="M53" s="23">
        <f>IF(K53="","",WAR!M53+DON!M53+WYORK!M53+LS!M53+GSPOT!M53+EPH!M53+SOL!M53+ETOWN!M53+COC!M53+CC!M53+DIST1!M53+DIST2!M53+DIST3!M53+DIST4!M53+STATE1!M53+STATE2!M53)</f>
        <v>1456</v>
      </c>
      <c r="N53" s="23">
        <f>IF(K53="","",WAR!N53+DON!N53+WYORK!N53+LS!N53+GSPOT!N53+EPH!N53+SOL!N53+ETOWN!N53+COC!N53+CC!N53+DIST1!N53+DIST2!N53+DIST3!N53+DIST4!N53+STATE1!N53+STATE2!N53)</f>
        <v>2073</v>
      </c>
      <c r="O53" s="40">
        <f>SUM(M53:N53)</f>
        <v>3529</v>
      </c>
    </row>
    <row r="54" spans="1:15" ht="12.75" customHeight="1"/>
    <row r="55" spans="1:15" ht="13">
      <c r="A55" s="49" t="s">
        <v>38</v>
      </c>
      <c r="B55" s="19" t="s">
        <v>39</v>
      </c>
      <c r="C55" s="19" t="s">
        <v>40</v>
      </c>
      <c r="D55" s="19" t="s">
        <v>41</v>
      </c>
      <c r="E55" s="20" t="s">
        <v>42</v>
      </c>
      <c r="K55" s="36" t="s">
        <v>43</v>
      </c>
    </row>
    <row r="56" spans="1:15" ht="13">
      <c r="A56" s="49" t="s">
        <v>44</v>
      </c>
      <c r="B56" s="23">
        <f>IF(A56="","",WAR!B56+DON!B56+WYORK!B56+LS!B56+GSPOT!B56+EPH!B56+SOL!B56+ETOWN!B56+COC!B56+CC!B56+DIST1!B56+DIST2!B56+DIST3!B56+DIST4!B56+STATE1!B56+STATE2!B56)</f>
        <v>452</v>
      </c>
      <c r="C56" s="23">
        <f>IF(B56="","",WAR!C56+DON!C56+WYORK!C56+LS!C56+GSPOT!C56+EPH!C56+SOL!C56+ETOWN!C56+COC!C56+CC!C56+DIST1!C56+DIST2!C56+DIST3!C56+DIST4!C56+STATE1!C56+STATE2!C56)</f>
        <v>1456</v>
      </c>
      <c r="D56" s="24">
        <f>IFERROR(IF(B56="","",C56/B56),0)</f>
        <v>3.2212389380530975</v>
      </c>
      <c r="E56" s="23">
        <f>IF(A56="","",WAR!E56+DON!E56+WYORK!E56+LS!E56+GSPOT!E56+EPH!E56+SOL!E56+ETOWN!E56+COC!E56+CC!E56+DIST1!E56+DIST2!E56+DIST3!E56+DIST4!E56+STATE1!E56+STATE2!E56)</f>
        <v>12</v>
      </c>
      <c r="G56" s="113"/>
      <c r="K56" s="8" t="s">
        <v>45</v>
      </c>
      <c r="L56" s="50"/>
      <c r="M56" s="26">
        <f>IF(K56="","",WAR!L56+DON!L56+WYORK!L56+LS!L56+GSPOT!L56+EPH!L56+SOL!L56+ETOWN!L56+COC!L56+CC!L56+DIST1!L56+DIST2!L56+DIST3!L56+DIST4!L56+STATE1!L56+STATE2!L56)</f>
        <v>75</v>
      </c>
      <c r="N56" s="45"/>
    </row>
    <row r="57" spans="1:15" ht="13">
      <c r="A57" s="49"/>
      <c r="K57" s="46" t="s">
        <v>46</v>
      </c>
      <c r="L57" s="25"/>
      <c r="M57" s="26">
        <f>IF(K57="","",WAR!L57+DON!L57+WYORK!L57+LS!L57+GSPOT!L57+EPH!L57+SOL!L57+ETOWN!L57+COC!L57+CC!L57+DIST1!L57+DIST2!L57+DIST3!L57+DIST4!L57+STATE1!L57+STATE2!L57)</f>
        <v>85</v>
      </c>
      <c r="N57" s="45"/>
    </row>
    <row r="58" spans="1:15" ht="13.5" thickBot="1">
      <c r="A58" s="49" t="s">
        <v>46</v>
      </c>
      <c r="B58" s="19" t="s">
        <v>48</v>
      </c>
      <c r="C58" s="19" t="s">
        <v>49</v>
      </c>
      <c r="D58" s="19" t="s">
        <v>40</v>
      </c>
      <c r="E58" s="19" t="s">
        <v>20</v>
      </c>
      <c r="F58" s="19" t="s">
        <v>50</v>
      </c>
      <c r="G58" s="19" t="s">
        <v>16</v>
      </c>
      <c r="H58" s="20" t="s">
        <v>42</v>
      </c>
      <c r="K58" s="46" t="s">
        <v>47</v>
      </c>
      <c r="L58" s="25"/>
      <c r="M58" s="26">
        <f>IF(K58="","",WAR!L58+DON!L58+WYORK!L58+LS!L58+GSPOT!L58+EPH!L58+SOL!L58+ETOWN!L58+COC!L58+CC!L58+DIST1!L58+DIST2!L58+DIST3!L58+DIST4!L58+STATE1!L58+STATE2!L58)</f>
        <v>17</v>
      </c>
      <c r="N58" s="45"/>
    </row>
    <row r="59" spans="1:15" ht="13">
      <c r="A59" s="49" t="s">
        <v>44</v>
      </c>
      <c r="B59" s="23">
        <f>IF(A59="","",WAR!B59+DON!B59+WYORK!B59+LS!B59+GSPOT!B59+EPH!B59+SOL!B59+ETOWN!B59+COC!B59+CC!B59+DIST1!B59+DIST2!B59+DIST3!B59+DIST4!B59+STATE1!B59+STATE2!B59)</f>
        <v>171</v>
      </c>
      <c r="C59" s="23">
        <f>IF(B59="","",WAR!C59+DON!C59+WYORK!C59+LS!C59+GSPOT!C59+EPH!C59+SOL!C59+ETOWN!C59+COC!C59+CC!C59+DIST1!C59+DIST2!C59+DIST3!C59+DIST4!C59+STATE1!C59+STATE2!C59)</f>
        <v>329</v>
      </c>
      <c r="D59" s="23">
        <f>IF(C59="","",WAR!D59+DON!D59+WYORK!D59+LS!D59+GSPOT!D59+EPH!D59+SOL!D59+ETOWN!D59+COC!D59+CC!D59+DIST1!D59+DIST2!D59+DIST3!D59+DIST4!D59+STATE1!D59+STATE2!D59)</f>
        <v>2073</v>
      </c>
      <c r="E59" s="37">
        <f>IFERROR(D59/B59,0)</f>
        <v>12.12280701754386</v>
      </c>
      <c r="F59" s="53">
        <f>IFERROR(B59/C59,0)</f>
        <v>0.51975683890577506</v>
      </c>
      <c r="G59" s="23">
        <f>IF(A59="","",WAR!G59+DON!G59+WYORK!G59+LS!G59+GSPOT!G59+EPH!G59+SOL!G59+ETOWN!G59+COC!G59+CC!G59+DIST1!G59+DIST2!G59+DIST3!G59+DIST4!G59+STATE1!G59+STATE2!G59)</f>
        <v>23</v>
      </c>
      <c r="H59" s="23">
        <f>IF(A59="","",WAR!H59+DON!H59+WYORK!H59+LS!H59+GSPOT!H59+EPH!H59+SOL!H59+ETOWN!H59+COC!H59+CC!H59+DIST1!H59+DIST2!H59+DIST3!H59+DIST4!H59+STATE1!H59+STATE2!H59)</f>
        <v>12</v>
      </c>
      <c r="I59" s="51"/>
      <c r="J59" s="51"/>
      <c r="K59" s="46" t="s">
        <v>34</v>
      </c>
      <c r="L59" s="42"/>
      <c r="M59" s="52">
        <f>SUM(M56:M58)</f>
        <v>177</v>
      </c>
      <c r="N59" s="45"/>
    </row>
  </sheetData>
  <sortState ref="A7:H24">
    <sortCondition ref="A6"/>
  </sortState>
  <pageMargins left="0.5" right="0.5" top="0.4375" bottom="0.3125" header="0.48402777800000002" footer="0.51180555555555596"/>
  <pageSetup scale="97" orientation="portrait" r:id="rId1"/>
  <headerFooter alignWithMargins="0"/>
  <ignoredErrors>
    <ignoredError sqref="N40 N31" formula="1"/>
    <ignoredError sqref="M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view="pageLayout" zoomScaleNormal="100" workbookViewId="0">
      <selection activeCell="S7" sqref="S7"/>
    </sheetView>
  </sheetViews>
  <sheetFormatPr defaultRowHeight="12.5"/>
  <cols>
    <col min="1" max="1" width="12.54296875" customWidth="1"/>
    <col min="2" max="2" width="7.179687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81640625" customWidth="1"/>
    <col min="8" max="8" width="4.81640625" customWidth="1"/>
    <col min="9" max="9" width="4.1796875" customWidth="1"/>
    <col min="10" max="10" width="1.453125" customWidth="1"/>
    <col min="11" max="11" width="12" customWidth="1"/>
    <col min="12" max="12" width="3.54296875" customWidth="1"/>
    <col min="13" max="13" width="6.81640625" customWidth="1"/>
    <col min="14" max="14" width="5" customWidth="1"/>
    <col min="15" max="15" width="4.81640625" customWidth="1"/>
    <col min="16" max="16" width="9.1796875" customWidth="1"/>
  </cols>
  <sheetData>
    <row r="1" spans="1:15" ht="13">
      <c r="A1" s="89" t="s">
        <v>0</v>
      </c>
      <c r="B1" s="89"/>
      <c r="C1" s="89"/>
      <c r="D1" s="2"/>
      <c r="E1" s="90" t="s">
        <v>53</v>
      </c>
      <c r="F1" s="89" t="s">
        <v>54</v>
      </c>
      <c r="G1" s="89"/>
      <c r="H1" s="89"/>
      <c r="I1" s="2"/>
      <c r="J1" s="2"/>
      <c r="K1" s="91">
        <v>42979</v>
      </c>
      <c r="L1" s="55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pans="1:15" ht="13">
      <c r="A3" s="8"/>
      <c r="B3" s="9" t="s">
        <v>3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1"/>
      <c r="I3" s="12"/>
      <c r="J3" s="13"/>
      <c r="K3" s="14" t="s">
        <v>8</v>
      </c>
    </row>
    <row r="4" spans="1:15" ht="13">
      <c r="A4" s="121" t="s">
        <v>9</v>
      </c>
      <c r="B4" s="121" t="s">
        <v>10</v>
      </c>
      <c r="C4" s="121" t="s">
        <v>11</v>
      </c>
      <c r="D4" s="122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3" t="s">
        <v>17</v>
      </c>
      <c r="J4" s="18"/>
      <c r="K4" s="19" t="s">
        <v>9</v>
      </c>
      <c r="L4" s="19" t="s">
        <v>18</v>
      </c>
      <c r="M4" s="19" t="s">
        <v>19</v>
      </c>
      <c r="N4" s="19" t="s">
        <v>20</v>
      </c>
      <c r="O4" s="20" t="s">
        <v>21</v>
      </c>
    </row>
    <row r="5" spans="1:15">
      <c r="A5" s="120" t="str">
        <f>IF(YTD!A5="","",YTD!A5)</f>
        <v>Jake Novak</v>
      </c>
      <c r="B5" s="59">
        <v>2</v>
      </c>
      <c r="C5" s="59">
        <v>1</v>
      </c>
      <c r="D5" s="59">
        <f>IF(SUM(B5:C5)=0,"",(B5*2)+C5)</f>
        <v>5</v>
      </c>
      <c r="E5" s="124"/>
      <c r="F5" s="125">
        <v>1</v>
      </c>
      <c r="G5" s="125"/>
      <c r="H5" s="125"/>
      <c r="I5" s="125"/>
      <c r="K5" s="21" t="str">
        <f>IF(YTD!K5="","",YTD!K5)</f>
        <v>Ben Wagner</v>
      </c>
      <c r="L5" s="61">
        <v>1</v>
      </c>
      <c r="M5" s="61">
        <v>0</v>
      </c>
      <c r="N5" s="86">
        <f t="shared" ref="N5:N18" si="0">IF(L5=0,"",M5/L5)</f>
        <v>0</v>
      </c>
      <c r="O5" s="103"/>
    </row>
    <row r="6" spans="1:15">
      <c r="A6" s="120" t="str">
        <f>IF(YTD!A6="","",YTD!A6)</f>
        <v>Will Rivers</v>
      </c>
      <c r="B6" s="59">
        <v>6</v>
      </c>
      <c r="C6" s="59">
        <v>2</v>
      </c>
      <c r="D6" s="59">
        <f t="shared" ref="D6:D46" si="1">IF(SUM(B6:C6)=0,"",(B6*2)+C6)</f>
        <v>14</v>
      </c>
      <c r="E6" s="124"/>
      <c r="F6" s="125"/>
      <c r="G6" s="125">
        <v>1</v>
      </c>
      <c r="H6" s="125"/>
      <c r="I6" s="125"/>
      <c r="K6" s="21" t="str">
        <f>IF(YTD!K6="","",YTD!K6)</f>
        <v>Tyler Flick</v>
      </c>
      <c r="L6" s="61">
        <v>1</v>
      </c>
      <c r="M6" s="61">
        <v>0</v>
      </c>
      <c r="N6" s="86">
        <f t="shared" si="0"/>
        <v>0</v>
      </c>
      <c r="O6" s="103"/>
    </row>
    <row r="7" spans="1:15">
      <c r="A7" s="120" t="str">
        <f>IF(YTD!A7="","",YTD!A7)</f>
        <v xml:space="preserve">Tyler Simon </v>
      </c>
      <c r="B7" s="59">
        <v>3</v>
      </c>
      <c r="C7" s="59">
        <v>4</v>
      </c>
      <c r="D7" s="59">
        <f t="shared" si="1"/>
        <v>10</v>
      </c>
      <c r="E7" s="124">
        <v>0.5</v>
      </c>
      <c r="F7" s="125"/>
      <c r="G7" s="125"/>
      <c r="H7" s="125"/>
      <c r="I7" s="125"/>
      <c r="K7" s="21" t="str">
        <f>IF(YTD!K7="","",YTD!K7)</f>
        <v>Evan Hosler</v>
      </c>
      <c r="L7" s="61">
        <v>1</v>
      </c>
      <c r="M7" s="61">
        <v>0</v>
      </c>
      <c r="N7" s="86">
        <f t="shared" si="0"/>
        <v>0</v>
      </c>
      <c r="O7" s="103"/>
    </row>
    <row r="8" spans="1:15">
      <c r="A8" s="120" t="str">
        <f>IF(YTD!A8="","",YTD!A8)</f>
        <v>Colin Erb</v>
      </c>
      <c r="B8" s="59">
        <v>5</v>
      </c>
      <c r="C8" s="59">
        <v>4</v>
      </c>
      <c r="D8" s="59">
        <f t="shared" si="1"/>
        <v>14</v>
      </c>
      <c r="E8" s="124">
        <v>1</v>
      </c>
      <c r="F8" s="125"/>
      <c r="G8" s="125"/>
      <c r="H8" s="125"/>
      <c r="I8" s="125"/>
      <c r="K8" s="21" t="str">
        <f>IF(YTD!K8="","",YTD!K8)</f>
        <v>Jake Novak</v>
      </c>
      <c r="L8" s="61"/>
      <c r="M8" s="61"/>
      <c r="N8" s="86" t="str">
        <f t="shared" si="0"/>
        <v/>
      </c>
      <c r="O8" s="103"/>
    </row>
    <row r="9" spans="1:15">
      <c r="A9" s="120" t="str">
        <f>IF(YTD!A9="","",YTD!A9)</f>
        <v>Tyler Flick</v>
      </c>
      <c r="B9" s="59">
        <v>3</v>
      </c>
      <c r="C9" s="59">
        <v>4</v>
      </c>
      <c r="D9" s="59">
        <f t="shared" si="1"/>
        <v>10</v>
      </c>
      <c r="E9" s="124"/>
      <c r="F9" s="125"/>
      <c r="G9" s="125"/>
      <c r="H9" s="125">
        <v>1</v>
      </c>
      <c r="I9" s="125"/>
      <c r="K9" s="21" t="str">
        <f>IF(YTD!K9="","",YTD!K9)</f>
        <v>Colby Wagner</v>
      </c>
      <c r="L9" s="61"/>
      <c r="M9" s="61"/>
      <c r="N9" s="86" t="str">
        <f t="shared" si="0"/>
        <v/>
      </c>
      <c r="O9" s="103"/>
    </row>
    <row r="10" spans="1:15">
      <c r="A10" s="120" t="str">
        <f>IF(YTD!A10="","",YTD!A10)</f>
        <v>Joe Kolk</v>
      </c>
      <c r="B10" s="59">
        <v>2</v>
      </c>
      <c r="C10" s="59">
        <v>2</v>
      </c>
      <c r="D10" s="59">
        <f t="shared" si="1"/>
        <v>6</v>
      </c>
      <c r="E10" s="124"/>
      <c r="F10" s="125"/>
      <c r="G10" s="125"/>
      <c r="H10" s="125"/>
      <c r="I10" s="125"/>
      <c r="K10" s="21" t="str">
        <f>IF(YTD!K10="","",YTD!K10)</f>
        <v>Will Rivers</v>
      </c>
      <c r="L10" s="61"/>
      <c r="M10" s="61"/>
      <c r="N10" s="86" t="str">
        <f t="shared" si="0"/>
        <v/>
      </c>
      <c r="O10" s="103"/>
    </row>
    <row r="11" spans="1:15">
      <c r="A11" s="120" t="str">
        <f>IF(YTD!A11="","",YTD!A11)</f>
        <v>Landan Moyer</v>
      </c>
      <c r="B11" s="59">
        <v>1</v>
      </c>
      <c r="C11" s="59">
        <v>1</v>
      </c>
      <c r="D11" s="59">
        <f t="shared" si="1"/>
        <v>3</v>
      </c>
      <c r="E11" s="124">
        <v>1</v>
      </c>
      <c r="F11" s="125"/>
      <c r="G11" s="125"/>
      <c r="H11" s="125"/>
      <c r="I11" s="125"/>
      <c r="K11" s="21" t="str">
        <f>IF(YTD!K11="","",YTD!K11)</f>
        <v>Isaac Perron</v>
      </c>
      <c r="L11" s="61"/>
      <c r="M11" s="61"/>
      <c r="N11" s="86" t="str">
        <f t="shared" si="0"/>
        <v/>
      </c>
      <c r="O11" s="104"/>
    </row>
    <row r="12" spans="1:15">
      <c r="A12" s="120" t="str">
        <f>IF(YTD!A12="","",YTD!A12)</f>
        <v>Tyler Dougherty</v>
      </c>
      <c r="B12" s="59"/>
      <c r="C12" s="59"/>
      <c r="D12" s="59" t="str">
        <f t="shared" si="1"/>
        <v/>
      </c>
      <c r="E12" s="124"/>
      <c r="F12" s="125"/>
      <c r="G12" s="125"/>
      <c r="H12" s="125"/>
      <c r="I12" s="125"/>
      <c r="K12" s="21" t="str">
        <f>IF(YTD!K12="","",YTD!K12)</f>
        <v>Tyler Simon</v>
      </c>
      <c r="L12" s="61"/>
      <c r="M12" s="61"/>
      <c r="N12" s="86" t="str">
        <f t="shared" si="0"/>
        <v/>
      </c>
      <c r="O12" s="104"/>
    </row>
    <row r="13" spans="1:15">
      <c r="A13" s="120" t="str">
        <f>IF(YTD!A13="","",YTD!A13)</f>
        <v>Giovanni Lester</v>
      </c>
      <c r="B13" s="59"/>
      <c r="C13" s="59"/>
      <c r="D13" s="59" t="str">
        <f t="shared" si="1"/>
        <v/>
      </c>
      <c r="E13" s="124"/>
      <c r="F13" s="125"/>
      <c r="G13" s="125"/>
      <c r="H13" s="125"/>
      <c r="I13" s="125"/>
      <c r="K13" s="21" t="str">
        <f>IF(YTD!K13="","",YTD!K13)</f>
        <v/>
      </c>
      <c r="L13" s="61"/>
      <c r="M13" s="61"/>
      <c r="N13" s="86" t="str">
        <f t="shared" si="0"/>
        <v/>
      </c>
      <c r="O13" s="104"/>
    </row>
    <row r="14" spans="1:15">
      <c r="A14" s="120" t="str">
        <f>IF(YTD!A14="","",YTD!A14)</f>
        <v>Garret Fittery</v>
      </c>
      <c r="B14" s="59">
        <v>2</v>
      </c>
      <c r="C14" s="59">
        <v>2</v>
      </c>
      <c r="D14" s="59">
        <f t="shared" si="1"/>
        <v>6</v>
      </c>
      <c r="E14" s="124"/>
      <c r="F14" s="125"/>
      <c r="G14" s="125"/>
      <c r="H14" s="125"/>
      <c r="I14" s="125"/>
      <c r="K14" s="21" t="str">
        <f>IF(YTD!K14="","",YTD!K14)</f>
        <v/>
      </c>
      <c r="L14" s="61"/>
      <c r="M14" s="61"/>
      <c r="N14" s="86" t="str">
        <f t="shared" si="0"/>
        <v/>
      </c>
      <c r="O14" s="104"/>
    </row>
    <row r="15" spans="1:15">
      <c r="A15" s="120" t="str">
        <f>IF(YTD!A15="","",YTD!A15)</f>
        <v>Evan Hosler</v>
      </c>
      <c r="B15" s="59">
        <v>2</v>
      </c>
      <c r="C15" s="59">
        <v>1</v>
      </c>
      <c r="D15" s="59">
        <f t="shared" si="1"/>
        <v>5</v>
      </c>
      <c r="E15" s="124"/>
      <c r="F15" s="125"/>
      <c r="G15" s="125"/>
      <c r="H15" s="125">
        <v>1</v>
      </c>
      <c r="I15" s="125"/>
      <c r="K15" s="21" t="str">
        <f>IF(YTD!K15="","",YTD!K15)</f>
        <v/>
      </c>
      <c r="L15" s="61"/>
      <c r="M15" s="61"/>
      <c r="N15" s="86" t="str">
        <f t="shared" si="0"/>
        <v/>
      </c>
      <c r="O15" s="104"/>
    </row>
    <row r="16" spans="1:15">
      <c r="A16" s="120" t="str">
        <f>IF(YTD!A16="","",YTD!A16)</f>
        <v>Colby Waqner</v>
      </c>
      <c r="B16" s="59">
        <v>1</v>
      </c>
      <c r="C16" s="59">
        <v>0</v>
      </c>
      <c r="D16" s="59">
        <f t="shared" si="1"/>
        <v>2</v>
      </c>
      <c r="E16" s="124"/>
      <c r="F16" s="125"/>
      <c r="G16" s="125"/>
      <c r="H16" s="125"/>
      <c r="I16" s="125"/>
      <c r="K16" s="21" t="str">
        <f>IF(YTD!K16="","",YTD!K16)</f>
        <v/>
      </c>
      <c r="L16" s="61"/>
      <c r="M16" s="61"/>
      <c r="N16" s="86" t="str">
        <f t="shared" si="0"/>
        <v/>
      </c>
      <c r="O16" s="104"/>
    </row>
    <row r="17" spans="1:15">
      <c r="A17" s="120" t="str">
        <f>IF(YTD!A17="","",YTD!A17)</f>
        <v>Isaac Perron</v>
      </c>
      <c r="B17" s="59">
        <v>2</v>
      </c>
      <c r="C17" s="59">
        <v>0</v>
      </c>
      <c r="D17" s="59">
        <f t="shared" si="1"/>
        <v>4</v>
      </c>
      <c r="E17" s="124"/>
      <c r="F17" s="125"/>
      <c r="G17" s="125"/>
      <c r="H17" s="125"/>
      <c r="I17" s="125"/>
      <c r="K17" s="21" t="str">
        <f>IF(YTD!K17="","",YTD!K17)</f>
        <v/>
      </c>
      <c r="L17" s="61"/>
      <c r="M17" s="61"/>
      <c r="N17" s="86" t="str">
        <f t="shared" si="0"/>
        <v/>
      </c>
      <c r="O17" s="119"/>
    </row>
    <row r="18" spans="1:15">
      <c r="A18" s="120" t="str">
        <f>IF(YTD!A18="","",YTD!A18)</f>
        <v>Nick Griest</v>
      </c>
      <c r="B18" s="59">
        <v>1</v>
      </c>
      <c r="C18" s="59">
        <v>0</v>
      </c>
      <c r="D18" s="59">
        <f t="shared" si="1"/>
        <v>2</v>
      </c>
      <c r="E18" s="124"/>
      <c r="F18" s="125"/>
      <c r="G18" s="125"/>
      <c r="H18" s="125"/>
      <c r="I18" s="125"/>
      <c r="K18" s="21" t="str">
        <f>IF(YTD!K18="","",YTD!K18)</f>
        <v/>
      </c>
      <c r="L18" s="61"/>
      <c r="M18" s="61"/>
      <c r="N18" s="86" t="str">
        <f t="shared" si="0"/>
        <v/>
      </c>
      <c r="O18" s="119"/>
    </row>
    <row r="19" spans="1:15" ht="13">
      <c r="A19" s="120" t="str">
        <f>IF(YTD!A19="","",YTD!A19)</f>
        <v>Preston Martin</v>
      </c>
      <c r="B19" s="59">
        <v>1</v>
      </c>
      <c r="C19" s="59">
        <v>2</v>
      </c>
      <c r="D19" s="59">
        <f t="shared" si="1"/>
        <v>4</v>
      </c>
      <c r="E19" s="124"/>
      <c r="F19" s="125"/>
      <c r="G19" s="125"/>
      <c r="H19" s="125"/>
      <c r="I19" s="125"/>
      <c r="K19" s="38" t="s">
        <v>22</v>
      </c>
      <c r="L19" s="39">
        <f>IF(SUM(L5:L18)=0,"",SUM(L5:L18))</f>
        <v>3</v>
      </c>
      <c r="M19" s="39" t="str">
        <f>IF(SUM(M5:M18)=0,"",SUM(M5:M18))</f>
        <v/>
      </c>
      <c r="N19" s="147">
        <f>IFERROR(IF(L19="","",M19/L19),0)</f>
        <v>0</v>
      </c>
      <c r="O19" s="40" t="str">
        <f>IF(SUM(O5:O18)=0,"",SUM(O5:O18))</f>
        <v/>
      </c>
    </row>
    <row r="20" spans="1:15" ht="13">
      <c r="A20" s="120" t="str">
        <f>IF(YTD!A20="","",YTD!A20)</f>
        <v>Dalton Gainer</v>
      </c>
      <c r="B20" s="59">
        <v>2</v>
      </c>
      <c r="C20" s="59">
        <v>3</v>
      </c>
      <c r="D20" s="59">
        <f t="shared" si="1"/>
        <v>7</v>
      </c>
      <c r="E20" s="124">
        <v>0.5</v>
      </c>
      <c r="F20" s="125"/>
      <c r="G20" s="125"/>
      <c r="H20" s="125"/>
      <c r="I20" s="125"/>
      <c r="K20" s="56" t="str">
        <f>$F$1</f>
        <v>WARWICK</v>
      </c>
      <c r="L20" s="71">
        <v>2</v>
      </c>
      <c r="M20" s="70">
        <v>15</v>
      </c>
      <c r="N20" s="86">
        <f>IF(L20=0,"",M20/L20)</f>
        <v>7.5</v>
      </c>
      <c r="O20" s="70"/>
    </row>
    <row r="21" spans="1:15">
      <c r="A21" s="120" t="str">
        <f>IF(YTD!A21="","",YTD!A21)</f>
        <v>Cayden Warner</v>
      </c>
      <c r="B21" s="59">
        <v>1</v>
      </c>
      <c r="C21" s="59">
        <v>2</v>
      </c>
      <c r="D21" s="59">
        <f t="shared" si="1"/>
        <v>4</v>
      </c>
      <c r="E21" s="124"/>
      <c r="F21" s="125"/>
      <c r="G21" s="125"/>
      <c r="H21" s="125"/>
      <c r="I21" s="125"/>
    </row>
    <row r="22" spans="1:15">
      <c r="A22" s="120" t="str">
        <f>IF(YTD!A22="","",YTD!A22)</f>
        <v>Ben Wagner</v>
      </c>
      <c r="B22" s="59">
        <v>2</v>
      </c>
      <c r="C22" s="59">
        <v>1</v>
      </c>
      <c r="D22" s="59">
        <f t="shared" si="1"/>
        <v>5</v>
      </c>
      <c r="E22" s="124"/>
      <c r="F22" s="125"/>
      <c r="G22" s="125"/>
      <c r="H22" s="125">
        <v>1</v>
      </c>
      <c r="I22" s="125"/>
    </row>
    <row r="23" spans="1:15">
      <c r="A23" s="120" t="str">
        <f>IF(YTD!A23="","",YTD!A23)</f>
        <v>Troy Kolk</v>
      </c>
      <c r="B23" s="59">
        <v>1</v>
      </c>
      <c r="C23" s="59">
        <v>0</v>
      </c>
      <c r="D23" s="59">
        <f t="shared" si="1"/>
        <v>2</v>
      </c>
      <c r="E23" s="124"/>
      <c r="F23" s="125"/>
      <c r="G23" s="125"/>
      <c r="H23" s="125"/>
      <c r="I23" s="125"/>
    </row>
    <row r="24" spans="1:15" ht="13">
      <c r="A24" s="120" t="str">
        <f>IF(YTD!A24="","",YTD!A24)</f>
        <v>Tyler Hartl</v>
      </c>
      <c r="B24" s="59"/>
      <c r="C24" s="59"/>
      <c r="D24" s="59" t="str">
        <f t="shared" si="1"/>
        <v/>
      </c>
      <c r="E24" s="124"/>
      <c r="F24" s="125"/>
      <c r="G24" s="125"/>
      <c r="H24" s="125"/>
      <c r="I24" s="125"/>
      <c r="K24" s="36" t="s">
        <v>24</v>
      </c>
    </row>
    <row r="25" spans="1:15" ht="13">
      <c r="A25" s="120" t="str">
        <f>IF(YTD!A25="","",YTD!A25)</f>
        <v>Jake Harbach</v>
      </c>
      <c r="B25" s="59"/>
      <c r="C25" s="59"/>
      <c r="D25" s="59" t="str">
        <f t="shared" si="1"/>
        <v/>
      </c>
      <c r="E25" s="124"/>
      <c r="F25" s="125"/>
      <c r="G25" s="125"/>
      <c r="H25" s="125"/>
      <c r="I25" s="125"/>
      <c r="K25" s="19" t="s">
        <v>9</v>
      </c>
      <c r="L25" s="19" t="s">
        <v>18</v>
      </c>
      <c r="M25" s="19" t="s">
        <v>25</v>
      </c>
      <c r="N25" s="19" t="s">
        <v>20</v>
      </c>
      <c r="O25" s="20" t="s">
        <v>26</v>
      </c>
    </row>
    <row r="26" spans="1:15">
      <c r="A26" s="120" t="str">
        <f>IF(YTD!A26="","",YTD!A26)</f>
        <v>Brooklyn Bicksler</v>
      </c>
      <c r="B26" s="59"/>
      <c r="C26" s="59"/>
      <c r="D26" s="59" t="str">
        <f t="shared" si="1"/>
        <v/>
      </c>
      <c r="E26" s="124"/>
      <c r="F26" s="125"/>
      <c r="G26" s="125"/>
      <c r="H26" s="125"/>
      <c r="I26" s="125"/>
      <c r="K26" s="21" t="s">
        <v>85</v>
      </c>
      <c r="L26" s="72">
        <v>6</v>
      </c>
      <c r="M26" s="72">
        <v>366</v>
      </c>
      <c r="N26" s="24">
        <f t="shared" ref="N26:N32" si="2">IF(L26=0,"",M26/L26)</f>
        <v>61</v>
      </c>
      <c r="O26" s="74">
        <v>4</v>
      </c>
    </row>
    <row r="27" spans="1:15">
      <c r="A27" s="120" t="str">
        <f>IF(YTD!A27="","",YTD!A27)</f>
        <v>Chris Shaw</v>
      </c>
      <c r="B27" s="59"/>
      <c r="C27" s="59"/>
      <c r="D27" s="59" t="str">
        <f t="shared" si="1"/>
        <v/>
      </c>
      <c r="E27" s="124"/>
      <c r="F27" s="125"/>
      <c r="G27" s="125"/>
      <c r="H27" s="125"/>
      <c r="I27" s="125"/>
      <c r="K27" s="21" t="str">
        <f>IF(YTD!K27="","",YTD!K27)</f>
        <v>Niko Gavala</v>
      </c>
      <c r="L27" s="61"/>
      <c r="M27" s="61"/>
      <c r="N27" s="24" t="str">
        <f t="shared" si="2"/>
        <v/>
      </c>
      <c r="O27" s="67"/>
    </row>
    <row r="28" spans="1:15">
      <c r="A28" s="120" t="str">
        <f>IF(YTD!A28="","",YTD!A28)</f>
        <v>Tyler Hartl</v>
      </c>
      <c r="B28" s="59"/>
      <c r="C28" s="59"/>
      <c r="D28" s="59" t="str">
        <f t="shared" si="1"/>
        <v/>
      </c>
      <c r="E28" s="124"/>
      <c r="F28" s="125"/>
      <c r="G28" s="125"/>
      <c r="H28" s="125"/>
      <c r="I28" s="125"/>
      <c r="K28" s="21" t="str">
        <f>IF(YTD!K28="","",YTD!K28)</f>
        <v/>
      </c>
      <c r="L28" s="61"/>
      <c r="M28" s="61"/>
      <c r="N28" s="24" t="str">
        <f t="shared" si="2"/>
        <v/>
      </c>
      <c r="O28" s="67"/>
    </row>
    <row r="29" spans="1:15">
      <c r="A29" s="120" t="str">
        <f>IF(YTD!A29="","",YTD!A29)</f>
        <v>Maliki Rivera</v>
      </c>
      <c r="B29" s="59"/>
      <c r="C29" s="59"/>
      <c r="D29" s="59" t="str">
        <f t="shared" si="1"/>
        <v/>
      </c>
      <c r="E29" s="124"/>
      <c r="F29" s="125"/>
      <c r="G29" s="125"/>
      <c r="H29" s="125"/>
      <c r="I29" s="125"/>
      <c r="K29" s="21" t="str">
        <f>IF(YTD!K29="","",YTD!K29)</f>
        <v/>
      </c>
      <c r="L29" s="61"/>
      <c r="M29" s="61"/>
      <c r="N29" s="24" t="str">
        <f t="shared" si="2"/>
        <v/>
      </c>
      <c r="O29" s="67"/>
    </row>
    <row r="30" spans="1:15">
      <c r="A30" s="120" t="str">
        <f>IF(YTD!A30="","",YTD!A30)</f>
        <v>Cole Lastinger</v>
      </c>
      <c r="B30" s="59"/>
      <c r="C30" s="59"/>
      <c r="D30" s="59" t="str">
        <f t="shared" si="1"/>
        <v/>
      </c>
      <c r="E30" s="124"/>
      <c r="F30" s="125"/>
      <c r="G30" s="125"/>
      <c r="H30" s="125"/>
      <c r="I30" s="125"/>
      <c r="K30" s="21" t="str">
        <f>IF(YTD!K30="","",YTD!K30)</f>
        <v/>
      </c>
      <c r="L30" s="61"/>
      <c r="M30" s="61"/>
      <c r="N30" s="24" t="str">
        <f t="shared" si="2"/>
        <v/>
      </c>
      <c r="O30" s="67"/>
    </row>
    <row r="31" spans="1:15" ht="13">
      <c r="A31" s="120" t="str">
        <f>IF(YTD!A31="","",YTD!A31)</f>
        <v>Dominic Pietsch</v>
      </c>
      <c r="B31" s="59"/>
      <c r="C31" s="59"/>
      <c r="D31" s="59" t="str">
        <f t="shared" si="1"/>
        <v/>
      </c>
      <c r="E31" s="124"/>
      <c r="F31" s="125"/>
      <c r="G31" s="125"/>
      <c r="H31" s="125"/>
      <c r="I31" s="125"/>
      <c r="K31" s="38" t="s">
        <v>22</v>
      </c>
      <c r="L31" s="39">
        <f>IF(SUM(L26:L30)=0,"",SUM(L26:L30))</f>
        <v>6</v>
      </c>
      <c r="M31" s="39">
        <f>IF(SUM(M26:M30)=0,"",SUM(M26:M30))</f>
        <v>366</v>
      </c>
      <c r="N31" s="31">
        <f>IF(L31="","",M31/L31)</f>
        <v>61</v>
      </c>
      <c r="O31" s="39">
        <f>IF(SUM(O26:O30)=0,"",SUM(O26:O30))</f>
        <v>4</v>
      </c>
    </row>
    <row r="32" spans="1:15" ht="13">
      <c r="A32" s="120" t="str">
        <f>IF(YTD!A32="","",YTD!A32)</f>
        <v>Chris Pagano</v>
      </c>
      <c r="B32" s="59"/>
      <c r="C32" s="59"/>
      <c r="D32" s="59" t="str">
        <f t="shared" si="1"/>
        <v/>
      </c>
      <c r="E32" s="124"/>
      <c r="F32" s="125"/>
      <c r="G32" s="125"/>
      <c r="H32" s="125"/>
      <c r="I32" s="125"/>
      <c r="K32" s="56" t="str">
        <f>$F$1</f>
        <v>WARWICK</v>
      </c>
      <c r="L32" s="73">
        <v>0</v>
      </c>
      <c r="M32" s="70"/>
      <c r="N32" s="31" t="str">
        <f t="shared" si="2"/>
        <v/>
      </c>
      <c r="O32" s="70"/>
    </row>
    <row r="33" spans="1:15">
      <c r="A33" s="120" t="str">
        <f>IF(YTD!A33="","",YTD!A33)</f>
        <v>Jake Martin</v>
      </c>
      <c r="B33" s="59"/>
      <c r="C33" s="59"/>
      <c r="D33" s="59" t="str">
        <f t="shared" si="1"/>
        <v/>
      </c>
      <c r="E33" s="124"/>
      <c r="F33" s="125"/>
      <c r="G33" s="125"/>
      <c r="H33" s="125"/>
      <c r="I33" s="125"/>
      <c r="L33" t="s">
        <v>27</v>
      </c>
    </row>
    <row r="34" spans="1:15">
      <c r="A34" s="120" t="str">
        <f>IF(YTD!A34="","",YTD!A34)</f>
        <v>Mason Morales</v>
      </c>
      <c r="B34" s="59"/>
      <c r="C34" s="59"/>
      <c r="D34" s="59" t="str">
        <f t="shared" si="1"/>
        <v/>
      </c>
      <c r="E34" s="124"/>
      <c r="F34" s="125"/>
      <c r="G34" s="125"/>
      <c r="H34" s="125"/>
      <c r="I34" s="125"/>
    </row>
    <row r="35" spans="1:15" ht="13">
      <c r="A35" s="120" t="str">
        <f>IF(YTD!A35="","",YTD!A35)</f>
        <v>Vinny Lester</v>
      </c>
      <c r="B35" s="59"/>
      <c r="C35" s="59"/>
      <c r="D35" s="59" t="str">
        <f t="shared" si="1"/>
        <v/>
      </c>
      <c r="E35" s="124"/>
      <c r="F35" s="125"/>
      <c r="G35" s="125"/>
      <c r="H35" s="125"/>
      <c r="I35" s="125"/>
      <c r="K35" s="36" t="s">
        <v>28</v>
      </c>
    </row>
    <row r="36" spans="1:15" ht="13">
      <c r="A36" s="120" t="str">
        <f>IF(YTD!A36="","",YTD!A36)</f>
        <v/>
      </c>
      <c r="B36" s="59"/>
      <c r="C36" s="59"/>
      <c r="D36" s="59" t="str">
        <f t="shared" si="1"/>
        <v/>
      </c>
      <c r="E36" s="124"/>
      <c r="F36" s="125"/>
      <c r="G36" s="125"/>
      <c r="H36" s="125"/>
      <c r="I36" s="125"/>
      <c r="K36" s="19" t="s">
        <v>9</v>
      </c>
      <c r="L36" s="19" t="s">
        <v>18</v>
      </c>
      <c r="M36" s="19" t="s">
        <v>25</v>
      </c>
      <c r="N36" s="19" t="s">
        <v>20</v>
      </c>
      <c r="O36" s="20" t="s">
        <v>29</v>
      </c>
    </row>
    <row r="37" spans="1:15">
      <c r="A37" s="120" t="str">
        <f>IF(YTD!A37="","",YTD!A37)</f>
        <v/>
      </c>
      <c r="B37" s="59"/>
      <c r="C37" s="59"/>
      <c r="D37" s="59" t="str">
        <f t="shared" si="1"/>
        <v/>
      </c>
      <c r="E37" s="124"/>
      <c r="F37" s="125"/>
      <c r="G37" s="125"/>
      <c r="H37" s="125"/>
      <c r="I37" s="125"/>
      <c r="K37" s="21" t="str">
        <f>IF(YTD!K37="","",YTD!K37)</f>
        <v>Jake Novak</v>
      </c>
      <c r="L37" s="61">
        <v>2</v>
      </c>
      <c r="M37" s="75">
        <v>56</v>
      </c>
      <c r="N37" s="24">
        <f>IF(L37=0,"",M37/L37)</f>
        <v>28</v>
      </c>
      <c r="O37" s="67"/>
    </row>
    <row r="38" spans="1:15">
      <c r="A38" s="120" t="str">
        <f>IF(YTD!A38="","",YTD!A38)</f>
        <v/>
      </c>
      <c r="B38" s="59"/>
      <c r="C38" s="59"/>
      <c r="D38" s="59" t="str">
        <f t="shared" si="1"/>
        <v/>
      </c>
      <c r="E38" s="124"/>
      <c r="F38" s="125"/>
      <c r="G38" s="125"/>
      <c r="H38" s="125"/>
      <c r="I38" s="125"/>
      <c r="K38" s="21" t="str">
        <f>IF(YTD!K38="","",YTD!K38)</f>
        <v/>
      </c>
      <c r="L38" s="61"/>
      <c r="M38" s="75"/>
      <c r="N38" s="24" t="str">
        <f>IF(L38=0,"",M38/L38)</f>
        <v/>
      </c>
      <c r="O38" s="67"/>
    </row>
    <row r="39" spans="1:15">
      <c r="A39" s="120" t="str">
        <f>IF(YTD!A39="","",YTD!A39)</f>
        <v/>
      </c>
      <c r="B39" s="59"/>
      <c r="C39" s="59"/>
      <c r="D39" s="59" t="str">
        <f t="shared" si="1"/>
        <v/>
      </c>
      <c r="E39" s="124"/>
      <c r="F39" s="125"/>
      <c r="G39" s="125"/>
      <c r="H39" s="125"/>
      <c r="I39" s="125"/>
      <c r="K39" s="21" t="str">
        <f>IF(YTD!K39="","",YTD!K39)</f>
        <v/>
      </c>
      <c r="L39" s="61"/>
      <c r="M39" s="75"/>
      <c r="N39" s="24" t="str">
        <f>IF(L39=0,"",M39/L39)</f>
        <v/>
      </c>
      <c r="O39" s="67"/>
    </row>
    <row r="40" spans="1:15" ht="13">
      <c r="A40" s="120" t="str">
        <f>IF(YTD!A40="","",YTD!A40)</f>
        <v/>
      </c>
      <c r="B40" s="59"/>
      <c r="C40" s="59"/>
      <c r="D40" s="59" t="str">
        <f t="shared" si="1"/>
        <v/>
      </c>
      <c r="E40" s="124"/>
      <c r="F40" s="125"/>
      <c r="G40" s="125"/>
      <c r="H40" s="125"/>
      <c r="I40" s="125"/>
      <c r="K40" s="38" t="s">
        <v>22</v>
      </c>
      <c r="L40" s="39">
        <f>IF(SUM(L37:L39)=0,"",SUM(L37:L39))</f>
        <v>2</v>
      </c>
      <c r="M40" s="39">
        <f>IF(SUM(M37:M39)=0,"",SUM(M37:M39))</f>
        <v>56</v>
      </c>
      <c r="N40" s="31">
        <f>IF(L40="","",M40/L40)</f>
        <v>28</v>
      </c>
      <c r="O40" s="39" t="str">
        <f>IF(SUM(O37:O39)=0,"",SUM(O37:O39))</f>
        <v/>
      </c>
    </row>
    <row r="41" spans="1:15" ht="13">
      <c r="A41" s="120" t="str">
        <f>IF(YTD!A41="","",YTD!A41)</f>
        <v/>
      </c>
      <c r="B41" s="59"/>
      <c r="C41" s="59"/>
      <c r="D41" s="59" t="str">
        <f t="shared" si="1"/>
        <v/>
      </c>
      <c r="E41" s="124"/>
      <c r="F41" s="125"/>
      <c r="G41" s="125"/>
      <c r="H41" s="125"/>
      <c r="I41" s="125"/>
      <c r="K41" s="56" t="str">
        <f>$F$1</f>
        <v>WARWICK</v>
      </c>
      <c r="L41" s="73">
        <v>3</v>
      </c>
      <c r="M41" s="73">
        <v>69</v>
      </c>
      <c r="N41" s="31">
        <f>IF(L41=0,"",M41/L41)</f>
        <v>23</v>
      </c>
      <c r="O41" s="70"/>
    </row>
    <row r="42" spans="1:15">
      <c r="A42" s="120" t="str">
        <f>IF(YTD!A42="","",YTD!A42)</f>
        <v/>
      </c>
      <c r="B42" s="59"/>
      <c r="C42" s="59"/>
      <c r="D42" s="59" t="str">
        <f t="shared" si="1"/>
        <v/>
      </c>
      <c r="E42" s="124"/>
      <c r="F42" s="125"/>
      <c r="G42" s="125"/>
      <c r="H42" s="125"/>
      <c r="I42" s="125"/>
    </row>
    <row r="43" spans="1:15">
      <c r="A43" s="120" t="str">
        <f>IF(YTD!A43="","",YTD!A43)</f>
        <v/>
      </c>
      <c r="B43" s="59"/>
      <c r="C43" s="59"/>
      <c r="D43" s="59" t="str">
        <f t="shared" si="1"/>
        <v/>
      </c>
      <c r="E43" s="124"/>
      <c r="F43" s="125"/>
      <c r="G43" s="125"/>
      <c r="H43" s="125"/>
      <c r="I43" s="125"/>
    </row>
    <row r="44" spans="1:15">
      <c r="A44" s="120" t="str">
        <f>IF(YTD!A44="","",YTD!A44)</f>
        <v/>
      </c>
      <c r="B44" s="59"/>
      <c r="C44" s="59"/>
      <c r="D44" s="59" t="str">
        <f t="shared" si="1"/>
        <v/>
      </c>
      <c r="E44" s="124"/>
      <c r="F44" s="125"/>
      <c r="G44" s="125"/>
      <c r="H44" s="125"/>
      <c r="I44" s="125"/>
    </row>
    <row r="45" spans="1:15">
      <c r="A45" s="120" t="str">
        <f>IF(YTD!A45="","",YTD!A45)</f>
        <v/>
      </c>
      <c r="B45" s="59"/>
      <c r="C45" s="59"/>
      <c r="D45" s="59" t="str">
        <f t="shared" si="1"/>
        <v/>
      </c>
      <c r="E45" s="124"/>
      <c r="F45" s="125"/>
      <c r="G45" s="125"/>
      <c r="H45" s="125"/>
      <c r="I45" s="125"/>
    </row>
    <row r="46" spans="1:15">
      <c r="A46" s="120" t="str">
        <f>IF(YTD!A46="","",YTD!A46)</f>
        <v/>
      </c>
      <c r="B46" s="59"/>
      <c r="C46" s="59"/>
      <c r="D46" s="59" t="str">
        <f t="shared" si="1"/>
        <v/>
      </c>
      <c r="E46" s="124"/>
      <c r="F46" s="125"/>
      <c r="G46" s="125"/>
      <c r="H46" s="125"/>
      <c r="I46" s="125"/>
    </row>
    <row r="47" spans="1:15" ht="13">
      <c r="A47" s="126" t="s">
        <v>30</v>
      </c>
      <c r="B47" s="126">
        <f>SUM(B5:B46)</f>
        <v>37</v>
      </c>
      <c r="C47" s="126">
        <f t="shared" ref="C47:I47" si="3">SUM(C5:C46)</f>
        <v>29</v>
      </c>
      <c r="D47" s="126">
        <f t="shared" si="3"/>
        <v>103</v>
      </c>
      <c r="E47" s="148">
        <f t="shared" si="3"/>
        <v>3</v>
      </c>
      <c r="F47" s="126">
        <f t="shared" si="3"/>
        <v>1</v>
      </c>
      <c r="G47" s="126">
        <f t="shared" si="3"/>
        <v>1</v>
      </c>
      <c r="H47" s="126">
        <f t="shared" si="3"/>
        <v>3</v>
      </c>
      <c r="I47" s="126">
        <f t="shared" si="3"/>
        <v>0</v>
      </c>
    </row>
    <row r="49" spans="1:15" ht="13">
      <c r="A49" s="6"/>
      <c r="B49" s="6"/>
      <c r="C49" s="6"/>
      <c r="D49" s="6"/>
      <c r="E49" s="6"/>
      <c r="F49" s="7" t="s">
        <v>31</v>
      </c>
      <c r="G49" s="43"/>
      <c r="H49" s="6"/>
      <c r="I49" s="6"/>
      <c r="J49" s="6"/>
      <c r="K49" s="6"/>
      <c r="L49" s="6"/>
      <c r="M49" s="6"/>
      <c r="N49" s="6"/>
      <c r="O49" s="6"/>
    </row>
    <row r="51" spans="1:15" ht="12.75" customHeight="1">
      <c r="A51" s="19" t="s">
        <v>32</v>
      </c>
      <c r="B51" s="19">
        <v>1</v>
      </c>
      <c r="C51" s="19">
        <v>2</v>
      </c>
      <c r="D51" s="19">
        <v>3</v>
      </c>
      <c r="E51" s="19">
        <v>4</v>
      </c>
      <c r="F51" s="19" t="s">
        <v>33</v>
      </c>
      <c r="G51" s="20" t="s">
        <v>34</v>
      </c>
      <c r="K51" s="44" t="s">
        <v>35</v>
      </c>
      <c r="L51" s="45"/>
      <c r="M51" s="19" t="s">
        <v>36</v>
      </c>
      <c r="N51" s="19" t="s">
        <v>37</v>
      </c>
      <c r="O51" s="20" t="s">
        <v>34</v>
      </c>
    </row>
    <row r="52" spans="1:15" ht="13">
      <c r="A52" s="46" t="s">
        <v>22</v>
      </c>
      <c r="B52" s="61">
        <v>14</v>
      </c>
      <c r="C52" s="61">
        <v>21</v>
      </c>
      <c r="D52" s="61">
        <v>0</v>
      </c>
      <c r="E52" s="61">
        <v>0</v>
      </c>
      <c r="F52" s="61"/>
      <c r="G52" s="32">
        <f>SUM(B52:F52)</f>
        <v>35</v>
      </c>
      <c r="K52" s="47" t="s">
        <v>22</v>
      </c>
      <c r="L52" s="45"/>
      <c r="M52" s="61">
        <v>323</v>
      </c>
      <c r="N52" s="61">
        <v>152</v>
      </c>
      <c r="O52" s="32">
        <f>SUM(M52:N52)</f>
        <v>475</v>
      </c>
    </row>
    <row r="53" spans="1:15" ht="12.75" customHeight="1">
      <c r="A53" s="56" t="str">
        <f>$F$1</f>
        <v>WARWICK</v>
      </c>
      <c r="B53" s="72">
        <v>0</v>
      </c>
      <c r="C53" s="72">
        <v>7</v>
      </c>
      <c r="D53" s="72">
        <v>6</v>
      </c>
      <c r="E53" s="72">
        <v>14</v>
      </c>
      <c r="F53" s="72"/>
      <c r="G53" s="40">
        <f>SUM(B53:F53)</f>
        <v>27</v>
      </c>
      <c r="K53" s="155" t="str">
        <f>$F$1</f>
        <v>WARWICK</v>
      </c>
      <c r="L53" s="156"/>
      <c r="M53" s="87">
        <v>115</v>
      </c>
      <c r="N53" s="87">
        <v>348</v>
      </c>
      <c r="O53" s="88">
        <f>SUM(M53:N53)</f>
        <v>463</v>
      </c>
    </row>
    <row r="54" spans="1:15" ht="12.75" customHeight="1"/>
    <row r="55" spans="1:15" ht="12.75" customHeight="1">
      <c r="A55" s="49" t="s">
        <v>38</v>
      </c>
      <c r="B55" s="19" t="s">
        <v>39</v>
      </c>
      <c r="C55" s="19" t="s">
        <v>40</v>
      </c>
      <c r="D55" s="19" t="s">
        <v>41</v>
      </c>
      <c r="E55" s="20" t="s">
        <v>42</v>
      </c>
      <c r="K55" s="36" t="s">
        <v>43</v>
      </c>
    </row>
    <row r="56" spans="1:15" ht="13">
      <c r="A56" s="49" t="s">
        <v>44</v>
      </c>
      <c r="B56" s="72">
        <v>35</v>
      </c>
      <c r="C56" s="72">
        <v>115</v>
      </c>
      <c r="D56" s="24">
        <f>IF(B56="","",C56/B56)</f>
        <v>3.2857142857142856</v>
      </c>
      <c r="E56" s="74">
        <v>2</v>
      </c>
      <c r="K56" s="8" t="s">
        <v>45</v>
      </c>
      <c r="L56" s="149">
        <v>5</v>
      </c>
      <c r="M56" s="150"/>
      <c r="N56" s="151"/>
    </row>
    <row r="57" spans="1:15" ht="13">
      <c r="A57" s="49"/>
      <c r="K57" s="46" t="s">
        <v>46</v>
      </c>
      <c r="L57" s="149">
        <v>13</v>
      </c>
      <c r="M57" s="150"/>
      <c r="N57" s="151"/>
    </row>
    <row r="58" spans="1:15" ht="13">
      <c r="A58" s="49" t="s">
        <v>46</v>
      </c>
      <c r="B58" s="19" t="s">
        <v>48</v>
      </c>
      <c r="C58" s="19" t="s">
        <v>49</v>
      </c>
      <c r="D58" s="19" t="s">
        <v>40</v>
      </c>
      <c r="E58" s="19" t="s">
        <v>20</v>
      </c>
      <c r="F58" s="19" t="s">
        <v>50</v>
      </c>
      <c r="G58" s="19" t="s">
        <v>16</v>
      </c>
      <c r="H58" s="20" t="s">
        <v>42</v>
      </c>
      <c r="I58" s="51"/>
      <c r="K58" s="46" t="s">
        <v>47</v>
      </c>
      <c r="L58" s="149">
        <v>4</v>
      </c>
      <c r="M58" s="150"/>
      <c r="N58" s="151"/>
    </row>
    <row r="59" spans="1:15" ht="13">
      <c r="A59" s="49" t="s">
        <v>44</v>
      </c>
      <c r="B59" s="72">
        <v>25</v>
      </c>
      <c r="C59" s="72">
        <v>45</v>
      </c>
      <c r="D59" s="72">
        <v>348</v>
      </c>
      <c r="E59" s="37">
        <f>IF(C59=0,"",D59/B59)</f>
        <v>13.92</v>
      </c>
      <c r="F59" s="53">
        <f>IF(C59=0,"",B59/C59)</f>
        <v>0.55555555555555558</v>
      </c>
      <c r="G59" s="72">
        <v>3</v>
      </c>
      <c r="H59" s="74">
        <v>2</v>
      </c>
      <c r="J59" s="51"/>
      <c r="K59" s="46" t="s">
        <v>34</v>
      </c>
      <c r="L59" s="152">
        <f>SUM(L56:N58)</f>
        <v>22</v>
      </c>
      <c r="M59" s="153"/>
      <c r="N59" s="154"/>
    </row>
  </sheetData>
  <mergeCells count="5">
    <mergeCell ref="L56:N56"/>
    <mergeCell ref="L57:N57"/>
    <mergeCell ref="L58:N58"/>
    <mergeCell ref="L59:N59"/>
    <mergeCell ref="K53:L53"/>
  </mergeCells>
  <pageMargins left="0.5" right="0.5" top="0.55208333333333337" bottom="0.125" header="0.25" footer="0.51180555555555596"/>
  <pageSetup fitToWidth="0" fitToHeight="0" orientation="portrait" r:id="rId1"/>
  <headerFooter alignWithMargins="0">
    <oddHeader>&amp;L&amp;"Times New Roman,Regular"&amp;12           &amp;"Calibri,Bold"&amp;14 2017 MANHEIM CENTRAL BARONS FOOTBALL</oddHeader>
  </headerFooter>
  <ignoredErrors>
    <ignoredError sqref="N4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59"/>
  <sheetViews>
    <sheetView view="pageLayout" topLeftCell="A31" zoomScaleNormal="100" workbookViewId="0">
      <selection activeCell="G27" sqref="G27"/>
    </sheetView>
  </sheetViews>
  <sheetFormatPr defaultRowHeight="12.5"/>
  <cols>
    <col min="1" max="1" width="12.1796875" customWidth="1"/>
    <col min="2" max="2" width="7.179687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81640625" customWidth="1"/>
    <col min="8" max="8" width="4.81640625" customWidth="1"/>
    <col min="9" max="9" width="4.1796875" customWidth="1"/>
    <col min="10" max="10" width="1.453125" customWidth="1"/>
    <col min="11" max="11" width="10.1796875" customWidth="1"/>
    <col min="12" max="12" width="3.54296875" customWidth="1"/>
    <col min="13" max="13" width="6.81640625" customWidth="1"/>
    <col min="14" max="14" width="4.54296875" customWidth="1"/>
    <col min="15" max="15" width="4.81640625" customWidth="1"/>
    <col min="16" max="16" width="9.1796875" customWidth="1"/>
  </cols>
  <sheetData>
    <row r="1" spans="1:15" ht="13">
      <c r="A1" s="131" t="s">
        <v>0</v>
      </c>
      <c r="B1" s="131"/>
      <c r="C1" s="131"/>
      <c r="D1" s="2"/>
      <c r="E1" s="132" t="s">
        <v>53</v>
      </c>
      <c r="F1" s="131" t="s">
        <v>59</v>
      </c>
      <c r="G1" s="131"/>
      <c r="H1" s="131"/>
      <c r="I1" s="2"/>
      <c r="J1" s="2"/>
      <c r="K1" s="130">
        <v>42986</v>
      </c>
      <c r="L1" s="55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pans="1:15" ht="13">
      <c r="A3" s="8"/>
      <c r="B3" s="9" t="s">
        <v>3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1"/>
      <c r="I3" s="12"/>
      <c r="J3" s="13"/>
      <c r="K3" s="14" t="s">
        <v>8</v>
      </c>
    </row>
    <row r="4" spans="1:15" ht="13">
      <c r="A4" s="121" t="s">
        <v>9</v>
      </c>
      <c r="B4" s="121" t="s">
        <v>10</v>
      </c>
      <c r="C4" s="121" t="s">
        <v>11</v>
      </c>
      <c r="D4" s="122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3" t="s">
        <v>17</v>
      </c>
      <c r="J4" s="18"/>
      <c r="K4" s="19" t="s">
        <v>9</v>
      </c>
      <c r="L4" s="19" t="s">
        <v>18</v>
      </c>
      <c r="M4" s="19" t="s">
        <v>19</v>
      </c>
      <c r="N4" s="19" t="s">
        <v>20</v>
      </c>
      <c r="O4" s="20" t="s">
        <v>21</v>
      </c>
    </row>
    <row r="5" spans="1:15">
      <c r="A5" s="120" t="str">
        <f>IF(YTD!A5="","",YTD!A5)</f>
        <v>Jake Novak</v>
      </c>
      <c r="B5" s="59">
        <v>3</v>
      </c>
      <c r="C5" s="59"/>
      <c r="D5" s="59">
        <f>IF(SUM(B5:C5)=0,"",(B5*2)+C5)</f>
        <v>6</v>
      </c>
      <c r="E5" s="124"/>
      <c r="F5" s="125"/>
      <c r="G5" s="125"/>
      <c r="H5" s="125">
        <v>1</v>
      </c>
      <c r="I5" s="125"/>
      <c r="K5" s="21" t="str">
        <f>IF(YTD!K5="","",YTD!K5)</f>
        <v>Ben Wagner</v>
      </c>
      <c r="L5" s="61"/>
      <c r="M5" s="61"/>
      <c r="N5" s="86" t="str">
        <f t="shared" ref="N5:N18" si="0">IF(L5=0,"",M5/L5)</f>
        <v/>
      </c>
      <c r="O5" s="144"/>
    </row>
    <row r="6" spans="1:15">
      <c r="A6" s="120" t="str">
        <f>IF(YTD!A6="","",YTD!A6)</f>
        <v>Will Rivers</v>
      </c>
      <c r="B6" s="59">
        <v>2</v>
      </c>
      <c r="C6" s="59"/>
      <c r="D6" s="59">
        <f t="shared" ref="D6:D46" si="1">IF(SUM(B6:C6)=0,"",(B6*2)+C6)</f>
        <v>4</v>
      </c>
      <c r="E6" s="124"/>
      <c r="F6" s="125"/>
      <c r="G6" s="125"/>
      <c r="H6" s="125"/>
      <c r="I6" s="125"/>
      <c r="K6" s="21" t="str">
        <f>IF(YTD!K6="","",YTD!K6)</f>
        <v>Tyler Flick</v>
      </c>
      <c r="L6" s="61"/>
      <c r="M6" s="61"/>
      <c r="N6" s="86" t="str">
        <f t="shared" si="0"/>
        <v/>
      </c>
      <c r="O6" s="144"/>
    </row>
    <row r="7" spans="1:15">
      <c r="A7" s="120" t="str">
        <f>IF(YTD!A7="","",YTD!A7)</f>
        <v xml:space="preserve">Tyler Simon </v>
      </c>
      <c r="B7" s="59">
        <v>3</v>
      </c>
      <c r="C7" s="59">
        <v>2</v>
      </c>
      <c r="D7" s="59">
        <f t="shared" si="1"/>
        <v>8</v>
      </c>
      <c r="E7" s="124">
        <v>1</v>
      </c>
      <c r="F7" s="125"/>
      <c r="G7" s="125"/>
      <c r="H7" s="125"/>
      <c r="I7" s="125"/>
      <c r="K7" s="21" t="str">
        <f>IF(YTD!K7="","",YTD!K7)</f>
        <v>Evan Hosler</v>
      </c>
      <c r="L7" s="61"/>
      <c r="M7" s="61"/>
      <c r="N7" s="86" t="str">
        <f t="shared" si="0"/>
        <v/>
      </c>
      <c r="O7" s="144"/>
    </row>
    <row r="8" spans="1:15">
      <c r="A8" s="120" t="str">
        <f>IF(YTD!A8="","",YTD!A8)</f>
        <v>Colin Erb</v>
      </c>
      <c r="B8" s="59"/>
      <c r="C8" s="59">
        <v>2</v>
      </c>
      <c r="D8" s="59">
        <f t="shared" si="1"/>
        <v>2</v>
      </c>
      <c r="E8" s="124"/>
      <c r="F8" s="125"/>
      <c r="G8" s="125"/>
      <c r="H8" s="125"/>
      <c r="I8" s="125"/>
      <c r="K8" s="21" t="str">
        <f>IF(YTD!K8="","",YTD!K8)</f>
        <v>Jake Novak</v>
      </c>
      <c r="L8" s="61">
        <v>1</v>
      </c>
      <c r="M8" s="61">
        <v>26</v>
      </c>
      <c r="N8" s="86">
        <f t="shared" si="0"/>
        <v>26</v>
      </c>
      <c r="O8" s="144">
        <v>1</v>
      </c>
    </row>
    <row r="9" spans="1:15">
      <c r="A9" s="120" t="str">
        <f>IF(YTD!A9="","",YTD!A9)</f>
        <v>Tyler Flick</v>
      </c>
      <c r="B9" s="59"/>
      <c r="C9" s="59"/>
      <c r="D9" s="59" t="str">
        <f t="shared" si="1"/>
        <v/>
      </c>
      <c r="E9" s="124"/>
      <c r="F9" s="125"/>
      <c r="G9" s="125"/>
      <c r="H9" s="125"/>
      <c r="I9" s="125"/>
      <c r="K9" s="21" t="str">
        <f>IF(YTD!K9="","",YTD!K9)</f>
        <v>Colby Wagner</v>
      </c>
      <c r="L9" s="61"/>
      <c r="M9" s="61"/>
      <c r="N9" s="86" t="str">
        <f t="shared" si="0"/>
        <v/>
      </c>
      <c r="O9" s="144"/>
    </row>
    <row r="10" spans="1:15">
      <c r="A10" s="120" t="str">
        <f>IF(YTD!A10="","",YTD!A10)</f>
        <v>Joe Kolk</v>
      </c>
      <c r="B10" s="59">
        <v>1</v>
      </c>
      <c r="C10" s="59">
        <v>2</v>
      </c>
      <c r="D10" s="59">
        <f t="shared" si="1"/>
        <v>4</v>
      </c>
      <c r="E10" s="124"/>
      <c r="F10" s="125"/>
      <c r="G10" s="125"/>
      <c r="H10" s="125"/>
      <c r="I10" s="125"/>
      <c r="K10" s="21" t="str">
        <f>IF(YTD!K10="","",YTD!K10)</f>
        <v>Will Rivers</v>
      </c>
      <c r="L10" s="61"/>
      <c r="M10" s="61"/>
      <c r="N10" s="86" t="str">
        <f t="shared" si="0"/>
        <v/>
      </c>
      <c r="O10" s="144"/>
    </row>
    <row r="11" spans="1:15">
      <c r="A11" s="120" t="str">
        <f>IF(YTD!A11="","",YTD!A11)</f>
        <v>Landan Moyer</v>
      </c>
      <c r="B11" s="59">
        <v>2</v>
      </c>
      <c r="C11" s="59">
        <v>3</v>
      </c>
      <c r="D11" s="59">
        <f t="shared" si="1"/>
        <v>7</v>
      </c>
      <c r="E11" s="124"/>
      <c r="F11" s="125"/>
      <c r="G11" s="125"/>
      <c r="H11" s="125"/>
      <c r="I11" s="125"/>
      <c r="K11" s="21" t="str">
        <f>IF(YTD!K11="","",YTD!K11)</f>
        <v>Isaac Perron</v>
      </c>
      <c r="L11" s="61"/>
      <c r="M11" s="61"/>
      <c r="N11" s="86" t="str">
        <f t="shared" si="0"/>
        <v/>
      </c>
      <c r="O11" s="144"/>
    </row>
    <row r="12" spans="1:15">
      <c r="A12" s="120" t="str">
        <f>IF(YTD!A12="","",YTD!A12)</f>
        <v>Tyler Dougherty</v>
      </c>
      <c r="B12" s="59">
        <v>1</v>
      </c>
      <c r="C12" s="59">
        <v>1</v>
      </c>
      <c r="D12" s="59">
        <f t="shared" si="1"/>
        <v>3</v>
      </c>
      <c r="E12" s="124">
        <v>1</v>
      </c>
      <c r="F12" s="125"/>
      <c r="G12" s="125"/>
      <c r="H12" s="125"/>
      <c r="I12" s="125"/>
      <c r="K12" s="21" t="str">
        <f>IF(YTD!K12="","",YTD!K12)</f>
        <v>Tyler Simon</v>
      </c>
      <c r="L12" s="61"/>
      <c r="M12" s="61"/>
      <c r="N12" s="86" t="str">
        <f t="shared" si="0"/>
        <v/>
      </c>
      <c r="O12" s="144"/>
    </row>
    <row r="13" spans="1:15">
      <c r="A13" s="120" t="str">
        <f>IF(YTD!A13="","",YTD!A13)</f>
        <v>Giovanni Lester</v>
      </c>
      <c r="B13" s="59">
        <v>1</v>
      </c>
      <c r="C13" s="59">
        <v>1</v>
      </c>
      <c r="D13" s="59">
        <f t="shared" si="1"/>
        <v>3</v>
      </c>
      <c r="E13" s="124"/>
      <c r="F13" s="125"/>
      <c r="G13" s="125"/>
      <c r="H13" s="125"/>
      <c r="I13" s="125"/>
      <c r="K13" s="21" t="str">
        <f>IF(YTD!K13="","",YTD!K13)</f>
        <v/>
      </c>
      <c r="L13" s="61"/>
      <c r="M13" s="61"/>
      <c r="N13" s="86" t="str">
        <f t="shared" si="0"/>
        <v/>
      </c>
      <c r="O13" s="144"/>
    </row>
    <row r="14" spans="1:15">
      <c r="A14" s="120" t="str">
        <f>IF(YTD!A14="","",YTD!A14)</f>
        <v>Garret Fittery</v>
      </c>
      <c r="B14" s="59">
        <v>3</v>
      </c>
      <c r="C14" s="59">
        <v>1</v>
      </c>
      <c r="D14" s="59">
        <f t="shared" si="1"/>
        <v>7</v>
      </c>
      <c r="E14" s="124">
        <v>2</v>
      </c>
      <c r="F14" s="125"/>
      <c r="G14" s="125"/>
      <c r="H14" s="125"/>
      <c r="I14" s="125"/>
      <c r="K14" s="21" t="str">
        <f>IF(YTD!K14="","",YTD!K14)</f>
        <v/>
      </c>
      <c r="L14" s="61"/>
      <c r="M14" s="61"/>
      <c r="N14" s="86" t="str">
        <f t="shared" si="0"/>
        <v/>
      </c>
      <c r="O14" s="144"/>
    </row>
    <row r="15" spans="1:15">
      <c r="A15" s="120" t="str">
        <f>IF(YTD!A15="","",YTD!A15)</f>
        <v>Evan Hosler</v>
      </c>
      <c r="B15" s="59">
        <v>3</v>
      </c>
      <c r="C15" s="59">
        <v>1</v>
      </c>
      <c r="D15" s="59">
        <f t="shared" si="1"/>
        <v>7</v>
      </c>
      <c r="E15" s="124"/>
      <c r="F15" s="125"/>
      <c r="G15" s="125"/>
      <c r="H15" s="125"/>
      <c r="I15" s="125"/>
      <c r="K15" s="21" t="str">
        <f>IF(YTD!K15="","",YTD!K15)</f>
        <v/>
      </c>
      <c r="L15" s="61"/>
      <c r="M15" s="61"/>
      <c r="N15" s="86" t="str">
        <f t="shared" si="0"/>
        <v/>
      </c>
      <c r="O15" s="144"/>
    </row>
    <row r="16" spans="1:15">
      <c r="A16" s="120" t="str">
        <f>IF(YTD!A16="","",YTD!A16)</f>
        <v>Colby Waqner</v>
      </c>
      <c r="B16" s="59"/>
      <c r="C16" s="59">
        <v>1</v>
      </c>
      <c r="D16" s="59">
        <f t="shared" si="1"/>
        <v>1</v>
      </c>
      <c r="E16" s="124"/>
      <c r="F16" s="125"/>
      <c r="G16" s="125"/>
      <c r="H16" s="125"/>
      <c r="I16" s="125"/>
      <c r="K16" s="21" t="str">
        <f>IF(YTD!K16="","",YTD!K16)</f>
        <v/>
      </c>
      <c r="L16" s="61"/>
      <c r="M16" s="61"/>
      <c r="N16" s="86" t="str">
        <f t="shared" si="0"/>
        <v/>
      </c>
      <c r="O16" s="144"/>
    </row>
    <row r="17" spans="1:15">
      <c r="A17" s="120" t="str">
        <f>IF(YTD!A17="","",YTD!A17)</f>
        <v>Isaac Perron</v>
      </c>
      <c r="B17" s="59">
        <v>2</v>
      </c>
      <c r="C17" s="59">
        <v>3</v>
      </c>
      <c r="D17" s="59">
        <f t="shared" si="1"/>
        <v>7</v>
      </c>
      <c r="E17" s="124"/>
      <c r="F17" s="125"/>
      <c r="G17" s="125"/>
      <c r="H17" s="125"/>
      <c r="I17" s="125"/>
      <c r="K17" s="21" t="str">
        <f>IF(YTD!K17="","",YTD!K17)</f>
        <v/>
      </c>
      <c r="L17" s="61"/>
      <c r="M17" s="61"/>
      <c r="N17" s="86" t="str">
        <f t="shared" si="0"/>
        <v/>
      </c>
      <c r="O17" s="144"/>
    </row>
    <row r="18" spans="1:15">
      <c r="A18" s="120" t="str">
        <f>IF(YTD!A18="","",YTD!A18)</f>
        <v>Nick Griest</v>
      </c>
      <c r="B18" s="59"/>
      <c r="C18" s="59">
        <v>1</v>
      </c>
      <c r="D18" s="59">
        <f t="shared" si="1"/>
        <v>1</v>
      </c>
      <c r="E18" s="124"/>
      <c r="F18" s="125"/>
      <c r="G18" s="125"/>
      <c r="H18" s="125"/>
      <c r="I18" s="125"/>
      <c r="K18" s="21" t="str">
        <f>IF(YTD!K18="","",YTD!K18)</f>
        <v/>
      </c>
      <c r="L18" s="61"/>
      <c r="M18" s="61"/>
      <c r="N18" s="86" t="str">
        <f t="shared" si="0"/>
        <v/>
      </c>
      <c r="O18" s="144"/>
    </row>
    <row r="19" spans="1:15" ht="13">
      <c r="A19" s="120" t="str">
        <f>IF(YTD!A19="","",YTD!A19)</f>
        <v>Preston Martin</v>
      </c>
      <c r="B19" s="59">
        <v>1</v>
      </c>
      <c r="C19" s="59"/>
      <c r="D19" s="59">
        <f t="shared" si="1"/>
        <v>2</v>
      </c>
      <c r="E19" s="124"/>
      <c r="F19" s="125"/>
      <c r="G19" s="125"/>
      <c r="H19" s="125"/>
      <c r="I19" s="125"/>
      <c r="K19" s="38" t="s">
        <v>22</v>
      </c>
      <c r="L19" s="39">
        <f>IF(SUM(L5:L18)=0,"",SUM(L5:L18))</f>
        <v>1</v>
      </c>
      <c r="M19" s="39">
        <f>IF(SUM(M5:M18)=0,"",SUM(M5:M18))</f>
        <v>26</v>
      </c>
      <c r="N19" s="147">
        <f>IFERROR(IF(L19="","",M19/L19),0)</f>
        <v>26</v>
      </c>
      <c r="O19" s="40">
        <f>IF(SUM(O5:O18)=0,"",SUM(O5:O18))</f>
        <v>1</v>
      </c>
    </row>
    <row r="20" spans="1:15" ht="13">
      <c r="A20" s="120" t="str">
        <f>IF(YTD!A20="","",YTD!A20)</f>
        <v>Dalton Gainer</v>
      </c>
      <c r="B20" s="59"/>
      <c r="C20" s="59">
        <v>2</v>
      </c>
      <c r="D20" s="59">
        <f t="shared" si="1"/>
        <v>2</v>
      </c>
      <c r="E20" s="124"/>
      <c r="F20" s="125"/>
      <c r="G20" s="125"/>
      <c r="H20" s="125"/>
      <c r="I20" s="125"/>
      <c r="K20" s="56" t="str">
        <f>$F$1</f>
        <v>DONEGAL</v>
      </c>
      <c r="L20" s="71">
        <v>0</v>
      </c>
      <c r="M20" s="70">
        <v>0</v>
      </c>
      <c r="N20" s="86" t="str">
        <f>IF(L20=0,"",M20/L20)</f>
        <v/>
      </c>
      <c r="O20" s="70"/>
    </row>
    <row r="21" spans="1:15">
      <c r="A21" s="120" t="str">
        <f>IF(YTD!A21="","",YTD!A21)</f>
        <v>Cayden Warner</v>
      </c>
      <c r="B21" s="59"/>
      <c r="C21" s="59">
        <v>1</v>
      </c>
      <c r="D21" s="59">
        <f t="shared" si="1"/>
        <v>1</v>
      </c>
      <c r="E21" s="124"/>
      <c r="F21" s="125"/>
      <c r="G21" s="125"/>
      <c r="H21" s="125"/>
      <c r="I21" s="125"/>
    </row>
    <row r="22" spans="1:15">
      <c r="A22" s="120" t="str">
        <f>IF(YTD!A22="","",YTD!A22)</f>
        <v>Ben Wagner</v>
      </c>
      <c r="B22" s="59"/>
      <c r="C22" s="59"/>
      <c r="D22" s="59" t="str">
        <f t="shared" si="1"/>
        <v/>
      </c>
      <c r="E22" s="124"/>
      <c r="F22" s="125"/>
      <c r="G22" s="125"/>
      <c r="H22" s="125"/>
      <c r="I22" s="125"/>
    </row>
    <row r="23" spans="1:15">
      <c r="A23" s="120" t="str">
        <f>IF(YTD!A23="","",YTD!A23)</f>
        <v>Troy Kolk</v>
      </c>
      <c r="B23" s="59"/>
      <c r="C23" s="59"/>
      <c r="D23" s="59" t="str">
        <f t="shared" si="1"/>
        <v/>
      </c>
      <c r="E23" s="124"/>
      <c r="F23" s="125"/>
      <c r="G23" s="125"/>
      <c r="H23" s="125"/>
      <c r="I23" s="125"/>
    </row>
    <row r="24" spans="1:15" ht="13">
      <c r="A24" s="120" t="str">
        <f>IF(YTD!A24="","",YTD!A24)</f>
        <v>Tyler Hartl</v>
      </c>
      <c r="B24" s="59"/>
      <c r="C24" s="59">
        <v>1</v>
      </c>
      <c r="D24" s="59">
        <f t="shared" si="1"/>
        <v>1</v>
      </c>
      <c r="E24" s="124"/>
      <c r="F24" s="125"/>
      <c r="G24" s="125"/>
      <c r="H24" s="125"/>
      <c r="I24" s="125"/>
      <c r="K24" s="36" t="s">
        <v>24</v>
      </c>
    </row>
    <row r="25" spans="1:15" ht="13">
      <c r="A25" s="120" t="str">
        <f>IF(YTD!A25="","",YTD!A25)</f>
        <v>Jake Harbach</v>
      </c>
      <c r="B25" s="59"/>
      <c r="C25" s="59">
        <v>4</v>
      </c>
      <c r="D25" s="59">
        <f t="shared" si="1"/>
        <v>4</v>
      </c>
      <c r="E25" s="124"/>
      <c r="F25" s="125"/>
      <c r="G25" s="125"/>
      <c r="H25" s="125"/>
      <c r="I25" s="125"/>
      <c r="K25" s="19" t="s">
        <v>9</v>
      </c>
      <c r="L25" s="19" t="s">
        <v>18</v>
      </c>
      <c r="M25" s="19" t="s">
        <v>25</v>
      </c>
      <c r="N25" s="19" t="s">
        <v>20</v>
      </c>
      <c r="O25" s="20" t="s">
        <v>26</v>
      </c>
    </row>
    <row r="26" spans="1:15">
      <c r="A26" s="120" t="str">
        <f>IF(YTD!A26="","",YTD!A26)</f>
        <v>Brooklyn Bicksler</v>
      </c>
      <c r="B26" s="59">
        <v>1</v>
      </c>
      <c r="C26" s="59">
        <v>1</v>
      </c>
      <c r="D26" s="59">
        <f t="shared" si="1"/>
        <v>3</v>
      </c>
      <c r="E26" s="124"/>
      <c r="F26" s="125"/>
      <c r="G26" s="125"/>
      <c r="H26" s="125"/>
      <c r="I26" s="125"/>
      <c r="K26" s="21" t="str">
        <f>IF(YTD!K26="","",YTD!K26)</f>
        <v>Tyler Simon</v>
      </c>
      <c r="L26" s="72">
        <v>7</v>
      </c>
      <c r="M26" s="72">
        <v>382</v>
      </c>
      <c r="N26" s="24">
        <f t="shared" ref="N26:N32" si="2">IF(L26=0,"",M26/L26)</f>
        <v>54.571428571428569</v>
      </c>
      <c r="O26" s="74">
        <v>2</v>
      </c>
    </row>
    <row r="27" spans="1:15">
      <c r="A27" s="120" t="str">
        <f>IF(YTD!A27="","",YTD!A27)</f>
        <v>Chris Shaw</v>
      </c>
      <c r="B27" s="59"/>
      <c r="C27" s="59"/>
      <c r="D27" s="59" t="str">
        <f t="shared" si="1"/>
        <v/>
      </c>
      <c r="E27" s="124"/>
      <c r="F27" s="125"/>
      <c r="G27" s="125"/>
      <c r="H27" s="125"/>
      <c r="I27" s="125"/>
      <c r="K27" s="21" t="str">
        <f>IF(YTD!K27="","",YTD!K27)</f>
        <v>Niko Gavala</v>
      </c>
      <c r="L27" s="61">
        <v>1</v>
      </c>
      <c r="M27" s="61">
        <v>47</v>
      </c>
      <c r="N27" s="24">
        <f t="shared" si="2"/>
        <v>47</v>
      </c>
      <c r="O27" s="144"/>
    </row>
    <row r="28" spans="1:15">
      <c r="A28" s="120" t="str">
        <f>IF(YTD!A28="","",YTD!A28)</f>
        <v>Tyler Hartl</v>
      </c>
      <c r="B28" s="59"/>
      <c r="C28" s="59"/>
      <c r="D28" s="59" t="str">
        <f t="shared" si="1"/>
        <v/>
      </c>
      <c r="E28" s="124"/>
      <c r="F28" s="125"/>
      <c r="G28" s="125"/>
      <c r="H28" s="125"/>
      <c r="I28" s="125"/>
      <c r="K28" s="21" t="str">
        <f>IF(YTD!K28="","",YTD!K28)</f>
        <v/>
      </c>
      <c r="L28" s="61"/>
      <c r="M28" s="61"/>
      <c r="N28" s="24" t="str">
        <f t="shared" si="2"/>
        <v/>
      </c>
      <c r="O28" s="144"/>
    </row>
    <row r="29" spans="1:15">
      <c r="A29" s="120" t="str">
        <f>IF(YTD!A29="","",YTD!A29)</f>
        <v>Maliki Rivera</v>
      </c>
      <c r="B29" s="59"/>
      <c r="C29" s="59"/>
      <c r="D29" s="59" t="str">
        <f t="shared" si="1"/>
        <v/>
      </c>
      <c r="E29" s="124"/>
      <c r="F29" s="125"/>
      <c r="G29" s="125"/>
      <c r="H29" s="125"/>
      <c r="I29" s="125"/>
      <c r="K29" s="21" t="str">
        <f>IF(YTD!K29="","",YTD!K29)</f>
        <v/>
      </c>
      <c r="L29" s="61"/>
      <c r="M29" s="61"/>
      <c r="N29" s="24" t="str">
        <f t="shared" si="2"/>
        <v/>
      </c>
      <c r="O29" s="144"/>
    </row>
    <row r="30" spans="1:15">
      <c r="A30" s="120" t="str">
        <f>IF(YTD!A30="","",YTD!A30)</f>
        <v>Cole Lastinger</v>
      </c>
      <c r="B30" s="59"/>
      <c r="C30" s="59"/>
      <c r="D30" s="59" t="str">
        <f t="shared" si="1"/>
        <v/>
      </c>
      <c r="E30" s="124"/>
      <c r="F30" s="125"/>
      <c r="G30" s="125"/>
      <c r="H30" s="125"/>
      <c r="I30" s="125"/>
      <c r="K30" s="21" t="str">
        <f>IF(YTD!K30="","",YTD!K30)</f>
        <v/>
      </c>
      <c r="L30" s="61"/>
      <c r="M30" s="61"/>
      <c r="N30" s="24" t="str">
        <f t="shared" si="2"/>
        <v/>
      </c>
      <c r="O30" s="144"/>
    </row>
    <row r="31" spans="1:15" ht="13">
      <c r="A31" s="120" t="str">
        <f>IF(YTD!A31="","",YTD!A31)</f>
        <v>Dominic Pietsch</v>
      </c>
      <c r="B31" s="59"/>
      <c r="C31" s="59"/>
      <c r="D31" s="59" t="str">
        <f t="shared" si="1"/>
        <v/>
      </c>
      <c r="E31" s="124"/>
      <c r="F31" s="125"/>
      <c r="G31" s="125"/>
      <c r="H31" s="125"/>
      <c r="I31" s="125"/>
      <c r="K31" s="38" t="s">
        <v>22</v>
      </c>
      <c r="L31" s="39">
        <f>IF(SUM(L26:L30)=0,"",SUM(L26:L30))</f>
        <v>8</v>
      </c>
      <c r="M31" s="39">
        <f>IF(SUM(M26:M30)=0,"",SUM(M26:M30))</f>
        <v>429</v>
      </c>
      <c r="N31" s="31">
        <f>IF(L31="","",M31/L31)</f>
        <v>53.625</v>
      </c>
      <c r="O31" s="39">
        <f>IF(SUM(O26:O30)=0,"",SUM(O26:O30))</f>
        <v>2</v>
      </c>
    </row>
    <row r="32" spans="1:15" ht="13">
      <c r="A32" s="120" t="str">
        <f>IF(YTD!A32="","",YTD!A32)</f>
        <v>Chris Pagano</v>
      </c>
      <c r="B32" s="59"/>
      <c r="C32" s="59"/>
      <c r="D32" s="59" t="str">
        <f t="shared" si="1"/>
        <v/>
      </c>
      <c r="E32" s="124"/>
      <c r="F32" s="125"/>
      <c r="G32" s="125"/>
      <c r="H32" s="125"/>
      <c r="I32" s="125"/>
      <c r="K32" s="56" t="str">
        <f>$F$1</f>
        <v>DONEGAL</v>
      </c>
      <c r="L32" s="73">
        <v>1</v>
      </c>
      <c r="M32" s="70">
        <v>40</v>
      </c>
      <c r="N32" s="31">
        <f t="shared" si="2"/>
        <v>40</v>
      </c>
      <c r="O32" s="70"/>
    </row>
    <row r="33" spans="1:15">
      <c r="A33" s="120" t="str">
        <f>IF(YTD!A33="","",YTD!A33)</f>
        <v>Jake Martin</v>
      </c>
      <c r="B33" s="59"/>
      <c r="C33" s="59"/>
      <c r="D33" s="59" t="str">
        <f t="shared" si="1"/>
        <v/>
      </c>
      <c r="E33" s="124"/>
      <c r="F33" s="125"/>
      <c r="G33" s="125"/>
      <c r="H33" s="125"/>
      <c r="I33" s="125"/>
      <c r="L33" t="s">
        <v>27</v>
      </c>
    </row>
    <row r="34" spans="1:15">
      <c r="A34" s="120" t="str">
        <f>IF(YTD!A34="","",YTD!A34)</f>
        <v>Mason Morales</v>
      </c>
      <c r="B34" s="59"/>
      <c r="C34" s="59"/>
      <c r="D34" s="59" t="str">
        <f t="shared" si="1"/>
        <v/>
      </c>
      <c r="E34" s="124"/>
      <c r="F34" s="125"/>
      <c r="G34" s="125"/>
      <c r="H34" s="125"/>
      <c r="I34" s="125"/>
    </row>
    <row r="35" spans="1:15" ht="13">
      <c r="A35" s="120" t="str">
        <f>IF(YTD!A35="","",YTD!A35)</f>
        <v>Vinny Lester</v>
      </c>
      <c r="B35" s="59"/>
      <c r="C35" s="59"/>
      <c r="D35" s="59" t="str">
        <f t="shared" si="1"/>
        <v/>
      </c>
      <c r="E35" s="124"/>
      <c r="F35" s="125"/>
      <c r="G35" s="125"/>
      <c r="H35" s="125"/>
      <c r="I35" s="125"/>
      <c r="K35" s="36" t="s">
        <v>28</v>
      </c>
    </row>
    <row r="36" spans="1:15" ht="13">
      <c r="A36" s="120" t="str">
        <f>IF(YTD!A36="","",YTD!A36)</f>
        <v/>
      </c>
      <c r="B36" s="59"/>
      <c r="C36" s="59"/>
      <c r="D36" s="59" t="str">
        <f t="shared" si="1"/>
        <v/>
      </c>
      <c r="E36" s="124"/>
      <c r="F36" s="125"/>
      <c r="G36" s="125"/>
      <c r="H36" s="125"/>
      <c r="I36" s="125"/>
      <c r="K36" s="19" t="s">
        <v>9</v>
      </c>
      <c r="L36" s="19" t="s">
        <v>18</v>
      </c>
      <c r="M36" s="19" t="s">
        <v>25</v>
      </c>
      <c r="N36" s="19" t="s">
        <v>20</v>
      </c>
      <c r="O36" s="20" t="s">
        <v>29</v>
      </c>
    </row>
    <row r="37" spans="1:15">
      <c r="A37" s="120" t="str">
        <f>IF(YTD!A37="","",YTD!A37)</f>
        <v/>
      </c>
      <c r="B37" s="59"/>
      <c r="C37" s="59"/>
      <c r="D37" s="59" t="str">
        <f t="shared" si="1"/>
        <v/>
      </c>
      <c r="E37" s="124"/>
      <c r="F37" s="125"/>
      <c r="G37" s="125"/>
      <c r="H37" s="125"/>
      <c r="I37" s="125"/>
      <c r="K37" s="21" t="str">
        <f>IF(YTD!K37="","",YTD!K37)</f>
        <v>Jake Novak</v>
      </c>
      <c r="L37" s="61">
        <v>0</v>
      </c>
      <c r="M37" s="75">
        <v>0</v>
      </c>
      <c r="N37" s="24" t="str">
        <f>IF(L37=0,"",M37/L37)</f>
        <v/>
      </c>
      <c r="O37" s="144"/>
    </row>
    <row r="38" spans="1:15">
      <c r="A38" s="120" t="str">
        <f>IF(YTD!A38="","",YTD!A38)</f>
        <v/>
      </c>
      <c r="B38" s="59"/>
      <c r="C38" s="59"/>
      <c r="D38" s="59" t="str">
        <f t="shared" si="1"/>
        <v/>
      </c>
      <c r="E38" s="124"/>
      <c r="F38" s="125"/>
      <c r="G38" s="125"/>
      <c r="H38" s="125"/>
      <c r="I38" s="125"/>
      <c r="K38" s="21" t="str">
        <f>IF(YTD!K38="","",YTD!K38)</f>
        <v/>
      </c>
      <c r="L38" s="61"/>
      <c r="M38" s="75"/>
      <c r="N38" s="24" t="str">
        <f>IF(L38=0,"",M38/L38)</f>
        <v/>
      </c>
      <c r="O38" s="144"/>
    </row>
    <row r="39" spans="1:15">
      <c r="A39" s="120" t="str">
        <f>IF(YTD!A39="","",YTD!A39)</f>
        <v/>
      </c>
      <c r="B39" s="59"/>
      <c r="C39" s="59"/>
      <c r="D39" s="59" t="str">
        <f t="shared" si="1"/>
        <v/>
      </c>
      <c r="E39" s="124"/>
      <c r="F39" s="125"/>
      <c r="G39" s="125"/>
      <c r="H39" s="125"/>
      <c r="I39" s="125"/>
      <c r="K39" s="21" t="str">
        <f>IF(YTD!K39="","",YTD!K39)</f>
        <v/>
      </c>
      <c r="L39" s="61"/>
      <c r="M39" s="75"/>
      <c r="N39" s="24" t="str">
        <f>IF(L39=0,"",M39/L39)</f>
        <v/>
      </c>
      <c r="O39" s="144"/>
    </row>
    <row r="40" spans="1:15" ht="13">
      <c r="A40" s="120" t="str">
        <f>IF(YTD!A40="","",YTD!A40)</f>
        <v/>
      </c>
      <c r="B40" s="59"/>
      <c r="C40" s="59"/>
      <c r="D40" s="59" t="str">
        <f t="shared" si="1"/>
        <v/>
      </c>
      <c r="E40" s="124"/>
      <c r="F40" s="125"/>
      <c r="G40" s="125"/>
      <c r="H40" s="125"/>
      <c r="I40" s="125"/>
      <c r="K40" s="38" t="s">
        <v>22</v>
      </c>
      <c r="L40" s="39"/>
      <c r="M40" s="39" t="str">
        <f>IF(SUM(M37:M39)=0,"",SUM(M37:M39))</f>
        <v/>
      </c>
      <c r="N40" s="31" t="str">
        <f>IF(L40="","",M40/L40)</f>
        <v/>
      </c>
      <c r="O40" s="39" t="str">
        <f>IF(SUM(O37:O39)=0,"",SUM(O37:O39))</f>
        <v/>
      </c>
    </row>
    <row r="41" spans="1:15" ht="13">
      <c r="A41" s="120" t="str">
        <f>IF(YTD!A41="","",YTD!A41)</f>
        <v/>
      </c>
      <c r="B41" s="59"/>
      <c r="C41" s="59"/>
      <c r="D41" s="59" t="str">
        <f t="shared" si="1"/>
        <v/>
      </c>
      <c r="E41" s="124"/>
      <c r="F41" s="125"/>
      <c r="G41" s="125"/>
      <c r="H41" s="125"/>
      <c r="I41" s="125"/>
      <c r="K41" s="56" t="str">
        <f>$F$1</f>
        <v>DONEGAL</v>
      </c>
      <c r="L41" s="73">
        <v>6</v>
      </c>
      <c r="M41" s="73">
        <v>213</v>
      </c>
      <c r="N41" s="31">
        <f>IF(L41=0,"",M41/L41)</f>
        <v>35.5</v>
      </c>
      <c r="O41" s="70">
        <v>3</v>
      </c>
    </row>
    <row r="42" spans="1:15">
      <c r="A42" s="120" t="str">
        <f>IF(YTD!A42="","",YTD!A42)</f>
        <v/>
      </c>
      <c r="B42" s="59"/>
      <c r="C42" s="59"/>
      <c r="D42" s="59" t="str">
        <f t="shared" si="1"/>
        <v/>
      </c>
      <c r="E42" s="124"/>
      <c r="F42" s="125"/>
      <c r="G42" s="125"/>
      <c r="H42" s="125"/>
      <c r="I42" s="125"/>
    </row>
    <row r="43" spans="1:15">
      <c r="A43" s="120" t="str">
        <f>IF(YTD!A43="","",YTD!A43)</f>
        <v/>
      </c>
      <c r="B43" s="59"/>
      <c r="C43" s="59"/>
      <c r="D43" s="59" t="str">
        <f t="shared" si="1"/>
        <v/>
      </c>
      <c r="E43" s="124"/>
      <c r="F43" s="125"/>
      <c r="G43" s="125"/>
      <c r="H43" s="125"/>
      <c r="I43" s="125"/>
    </row>
    <row r="44" spans="1:15">
      <c r="A44" s="120" t="str">
        <f>IF(YTD!A44="","",YTD!A44)</f>
        <v/>
      </c>
      <c r="B44" s="59"/>
      <c r="C44" s="59"/>
      <c r="D44" s="59" t="str">
        <f t="shared" si="1"/>
        <v/>
      </c>
      <c r="E44" s="124"/>
      <c r="F44" s="125"/>
      <c r="G44" s="125"/>
      <c r="H44" s="125"/>
      <c r="I44" s="125"/>
    </row>
    <row r="45" spans="1:15">
      <c r="A45" s="120" t="str">
        <f>IF(YTD!A45="","",YTD!A45)</f>
        <v/>
      </c>
      <c r="B45" s="59"/>
      <c r="C45" s="59"/>
      <c r="D45" s="59" t="str">
        <f t="shared" si="1"/>
        <v/>
      </c>
      <c r="E45" s="124"/>
      <c r="F45" s="125"/>
      <c r="G45" s="125"/>
      <c r="H45" s="125"/>
      <c r="I45" s="125"/>
    </row>
    <row r="46" spans="1:15">
      <c r="A46" s="120" t="str">
        <f>IF(YTD!A46="","",YTD!A46)</f>
        <v/>
      </c>
      <c r="B46" s="59"/>
      <c r="C46" s="59"/>
      <c r="D46" s="59" t="str">
        <f t="shared" si="1"/>
        <v/>
      </c>
      <c r="E46" s="124"/>
      <c r="F46" s="125"/>
      <c r="G46" s="125"/>
      <c r="H46" s="125"/>
      <c r="I46" s="125"/>
    </row>
    <row r="47" spans="1:15" ht="13">
      <c r="A47" s="126" t="s">
        <v>30</v>
      </c>
      <c r="B47" s="126">
        <f>SUM(B5:B46)</f>
        <v>23</v>
      </c>
      <c r="C47" s="126">
        <f t="shared" ref="C47:I47" si="3">SUM(C5:C46)</f>
        <v>27</v>
      </c>
      <c r="D47" s="126">
        <f t="shared" si="3"/>
        <v>73</v>
      </c>
      <c r="E47" s="148">
        <f t="shared" si="3"/>
        <v>4</v>
      </c>
      <c r="F47" s="126">
        <f t="shared" si="3"/>
        <v>0</v>
      </c>
      <c r="G47" s="126">
        <f t="shared" si="3"/>
        <v>0</v>
      </c>
      <c r="H47" s="126">
        <f t="shared" si="3"/>
        <v>1</v>
      </c>
      <c r="I47" s="126">
        <f t="shared" si="3"/>
        <v>0</v>
      </c>
    </row>
    <row r="49" spans="1:15" ht="13">
      <c r="A49" s="6"/>
      <c r="B49" s="6"/>
      <c r="C49" s="6"/>
      <c r="D49" s="6"/>
      <c r="E49" s="6"/>
      <c r="F49" s="7" t="s">
        <v>31</v>
      </c>
      <c r="G49" s="43"/>
      <c r="H49" s="6"/>
      <c r="I49" s="6"/>
      <c r="J49" s="6"/>
      <c r="K49" s="6"/>
      <c r="L49" s="6"/>
      <c r="M49" s="6"/>
      <c r="N49" s="6"/>
      <c r="O49" s="6"/>
    </row>
    <row r="51" spans="1:15" ht="13">
      <c r="A51" s="19" t="s">
        <v>32</v>
      </c>
      <c r="B51" s="19">
        <v>1</v>
      </c>
      <c r="C51" s="19">
        <v>2</v>
      </c>
      <c r="D51" s="19">
        <v>3</v>
      </c>
      <c r="E51" s="19">
        <v>4</v>
      </c>
      <c r="F51" s="19" t="s">
        <v>33</v>
      </c>
      <c r="G51" s="20" t="s">
        <v>34</v>
      </c>
      <c r="K51" s="44" t="s">
        <v>35</v>
      </c>
      <c r="L51" s="45"/>
      <c r="M51" s="19" t="s">
        <v>36</v>
      </c>
      <c r="N51" s="19" t="s">
        <v>37</v>
      </c>
      <c r="O51" s="20" t="s">
        <v>34</v>
      </c>
    </row>
    <row r="52" spans="1:15" ht="12.75" customHeight="1">
      <c r="A52" s="46" t="s">
        <v>22</v>
      </c>
      <c r="B52" s="61">
        <v>12</v>
      </c>
      <c r="C52" s="61">
        <v>27</v>
      </c>
      <c r="D52" s="61">
        <v>7</v>
      </c>
      <c r="E52" s="61">
        <v>0</v>
      </c>
      <c r="F52" s="61"/>
      <c r="G52" s="145">
        <f>SUM(B52:F52)</f>
        <v>46</v>
      </c>
      <c r="K52" s="47" t="s">
        <v>22</v>
      </c>
      <c r="L52" s="45"/>
      <c r="M52" s="61">
        <v>358</v>
      </c>
      <c r="N52" s="61">
        <v>152</v>
      </c>
      <c r="O52" s="145">
        <f>SUM(M52:N52)</f>
        <v>510</v>
      </c>
    </row>
    <row r="53" spans="1:15" ht="13">
      <c r="A53" s="56" t="str">
        <f>$F$1</f>
        <v>DONEGAL</v>
      </c>
      <c r="B53" s="72">
        <v>0</v>
      </c>
      <c r="C53" s="72">
        <v>0</v>
      </c>
      <c r="D53" s="72">
        <v>0</v>
      </c>
      <c r="E53" s="72">
        <v>0</v>
      </c>
      <c r="F53" s="72"/>
      <c r="G53" s="40">
        <f>SUM(B53:F53)</f>
        <v>0</v>
      </c>
      <c r="K53" s="155" t="str">
        <f>$F$1</f>
        <v>DONEGAL</v>
      </c>
      <c r="L53" s="156"/>
      <c r="M53" s="87">
        <v>45</v>
      </c>
      <c r="N53" s="87">
        <v>42</v>
      </c>
      <c r="O53" s="88">
        <f>SUM(M53:N53)</f>
        <v>87</v>
      </c>
    </row>
    <row r="54" spans="1:15" ht="12.75" customHeight="1"/>
    <row r="55" spans="1:15" ht="12.75" customHeight="1">
      <c r="A55" s="49" t="s">
        <v>38</v>
      </c>
      <c r="B55" s="19" t="s">
        <v>39</v>
      </c>
      <c r="C55" s="19" t="s">
        <v>40</v>
      </c>
      <c r="D55" s="19" t="s">
        <v>41</v>
      </c>
      <c r="E55" s="20" t="s">
        <v>42</v>
      </c>
      <c r="K55" s="36" t="s">
        <v>43</v>
      </c>
    </row>
    <row r="56" spans="1:15" ht="12.75" customHeight="1">
      <c r="A56" s="49" t="s">
        <v>44</v>
      </c>
      <c r="B56" s="72">
        <v>27</v>
      </c>
      <c r="C56" s="72">
        <v>45</v>
      </c>
      <c r="D56" s="24">
        <f>IF(B56="","",C56/B56)</f>
        <v>1.6666666666666667</v>
      </c>
      <c r="E56" s="74"/>
      <c r="K56" s="8" t="s">
        <v>45</v>
      </c>
      <c r="L56" s="149">
        <v>3</v>
      </c>
      <c r="M56" s="150"/>
      <c r="N56" s="151"/>
    </row>
    <row r="57" spans="1:15" ht="13">
      <c r="A57" s="49"/>
      <c r="K57" s="46" t="s">
        <v>46</v>
      </c>
      <c r="L57" s="149">
        <v>2</v>
      </c>
      <c r="M57" s="150"/>
      <c r="N57" s="151"/>
    </row>
    <row r="58" spans="1:15" ht="13">
      <c r="A58" s="49" t="s">
        <v>46</v>
      </c>
      <c r="B58" s="19" t="s">
        <v>48</v>
      </c>
      <c r="C58" s="19" t="s">
        <v>49</v>
      </c>
      <c r="D58" s="19" t="s">
        <v>40</v>
      </c>
      <c r="E58" s="19" t="s">
        <v>20</v>
      </c>
      <c r="F58" s="19" t="s">
        <v>50</v>
      </c>
      <c r="G58" s="19" t="s">
        <v>16</v>
      </c>
      <c r="H58" s="20" t="s">
        <v>42</v>
      </c>
      <c r="I58" s="51"/>
      <c r="K58" s="46" t="s">
        <v>47</v>
      </c>
      <c r="L58" s="149">
        <v>1</v>
      </c>
      <c r="M58" s="150"/>
      <c r="N58" s="151"/>
    </row>
    <row r="59" spans="1:15" ht="13">
      <c r="A59" s="49" t="s">
        <v>44</v>
      </c>
      <c r="B59" s="72">
        <v>7</v>
      </c>
      <c r="C59" s="72">
        <v>12</v>
      </c>
      <c r="D59" s="72">
        <v>42</v>
      </c>
      <c r="E59" s="37">
        <f>IF(C59=0,"",D59/B59)</f>
        <v>6</v>
      </c>
      <c r="F59" s="53">
        <f>IF(C59=0,"",B59/C59)</f>
        <v>0.58333333333333337</v>
      </c>
      <c r="G59" s="72">
        <v>1</v>
      </c>
      <c r="H59" s="74"/>
      <c r="J59" s="51"/>
      <c r="K59" s="46" t="s">
        <v>34</v>
      </c>
      <c r="L59" s="152">
        <f>SUM(L56:N58)</f>
        <v>6</v>
      </c>
      <c r="M59" s="153"/>
      <c r="N59" s="154"/>
    </row>
  </sheetData>
  <mergeCells count="5">
    <mergeCell ref="L58:N58"/>
    <mergeCell ref="L59:N59"/>
    <mergeCell ref="K53:L53"/>
    <mergeCell ref="L56:N56"/>
    <mergeCell ref="L57:N57"/>
  </mergeCells>
  <pageMargins left="0.5" right="0.5" top="0.52083333333333337" bottom="0.28125" header="0.30208333333333331" footer="0.51180555555555596"/>
  <pageSetup fitToWidth="0" fitToHeight="0" orientation="portrait" r:id="rId1"/>
  <headerFooter alignWithMargins="0">
    <oddHeader>&amp;L&amp;"Times New Roman,Regular"&amp;12           &amp;"Calibri,Bold"&amp;14 2017 MANHEIM CENTRAL BARONS FOOTBALL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59"/>
  <sheetViews>
    <sheetView view="pageLayout" topLeftCell="A31" zoomScaleNormal="100" workbookViewId="0">
      <selection activeCell="R13" sqref="R13"/>
    </sheetView>
  </sheetViews>
  <sheetFormatPr defaultRowHeight="12.5"/>
  <cols>
    <col min="1" max="1" width="12.1796875" customWidth="1"/>
    <col min="2" max="2" width="7.179687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81640625" customWidth="1"/>
    <col min="8" max="8" width="4.81640625" customWidth="1"/>
    <col min="9" max="9" width="4.1796875" customWidth="1"/>
    <col min="10" max="10" width="1.453125" customWidth="1"/>
    <col min="11" max="11" width="10.1796875" customWidth="1"/>
    <col min="12" max="12" width="3.54296875" customWidth="1"/>
    <col min="13" max="13" width="6.81640625" customWidth="1"/>
    <col min="14" max="14" width="4.54296875" customWidth="1"/>
    <col min="15" max="15" width="4.81640625" customWidth="1"/>
    <col min="16" max="16" width="9.1796875" customWidth="1"/>
  </cols>
  <sheetData>
    <row r="1" spans="1:15" ht="13">
      <c r="A1" s="95" t="s">
        <v>0</v>
      </c>
      <c r="B1" s="95"/>
      <c r="C1" s="95"/>
      <c r="D1" s="2"/>
      <c r="E1" s="96" t="s">
        <v>53</v>
      </c>
      <c r="F1" s="95" t="s">
        <v>60</v>
      </c>
      <c r="G1" s="95"/>
      <c r="H1" s="95"/>
      <c r="I1" s="2"/>
      <c r="J1" s="2"/>
      <c r="K1" s="97">
        <v>42993</v>
      </c>
      <c r="L1" s="55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pans="1:15" ht="13">
      <c r="A3" s="8"/>
      <c r="B3" s="9" t="s">
        <v>3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1"/>
      <c r="I3" s="12"/>
      <c r="J3" s="13"/>
      <c r="K3" s="14" t="s">
        <v>8</v>
      </c>
    </row>
    <row r="4" spans="1:15" ht="13">
      <c r="A4" s="121" t="s">
        <v>9</v>
      </c>
      <c r="B4" s="121" t="s">
        <v>10</v>
      </c>
      <c r="C4" s="121" t="s">
        <v>11</v>
      </c>
      <c r="D4" s="122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3" t="s">
        <v>17</v>
      </c>
      <c r="J4" s="18"/>
      <c r="K4" s="19" t="s">
        <v>9</v>
      </c>
      <c r="L4" s="19" t="s">
        <v>18</v>
      </c>
      <c r="M4" s="19" t="s">
        <v>19</v>
      </c>
      <c r="N4" s="19" t="s">
        <v>20</v>
      </c>
      <c r="O4" s="20" t="s">
        <v>21</v>
      </c>
    </row>
    <row r="5" spans="1:15">
      <c r="A5" s="120" t="str">
        <f>IF(YTD!A5="","",YTD!A5)</f>
        <v>Jake Novak</v>
      </c>
      <c r="B5" s="59"/>
      <c r="C5" s="59">
        <v>1</v>
      </c>
      <c r="D5" s="59">
        <f>IF(SUM(B5:C5)=0,"",(B5*2)+C5)</f>
        <v>1</v>
      </c>
      <c r="E5" s="124"/>
      <c r="F5" s="125"/>
      <c r="G5" s="125"/>
      <c r="H5" s="125">
        <v>1</v>
      </c>
      <c r="I5" s="125"/>
      <c r="K5" s="21" t="str">
        <f>IF(YTD!K5="","",YTD!K5)</f>
        <v>Ben Wagner</v>
      </c>
      <c r="L5" s="61">
        <v>1</v>
      </c>
      <c r="M5" s="61">
        <v>0</v>
      </c>
      <c r="N5" s="86">
        <f t="shared" ref="N5:N18" si="0">IF(L5=0,"",M5/L5)</f>
        <v>0</v>
      </c>
      <c r="O5" s="144"/>
    </row>
    <row r="6" spans="1:15">
      <c r="A6" s="120" t="str">
        <f>IF(YTD!A6="","",YTD!A6)</f>
        <v>Will Rivers</v>
      </c>
      <c r="B6" s="59">
        <v>1</v>
      </c>
      <c r="C6" s="59"/>
      <c r="D6" s="59">
        <f t="shared" ref="D6:D46" si="1">IF(SUM(B6:C6)=0,"",(B6*2)+C6)</f>
        <v>2</v>
      </c>
      <c r="E6" s="124"/>
      <c r="F6" s="125"/>
      <c r="G6" s="125"/>
      <c r="H6" s="125">
        <v>1</v>
      </c>
      <c r="I6" s="125"/>
      <c r="K6" s="21" t="str">
        <f>IF(YTD!K6="","",YTD!K6)</f>
        <v>Tyler Flick</v>
      </c>
      <c r="L6" s="61"/>
      <c r="M6" s="61"/>
      <c r="N6" s="86" t="str">
        <f t="shared" si="0"/>
        <v/>
      </c>
      <c r="O6" s="144"/>
    </row>
    <row r="7" spans="1:15">
      <c r="A7" s="120" t="str">
        <f>IF(YTD!A7="","",YTD!A7)</f>
        <v xml:space="preserve">Tyler Simon </v>
      </c>
      <c r="B7" s="59">
        <v>2</v>
      </c>
      <c r="C7" s="59">
        <v>2</v>
      </c>
      <c r="D7" s="59">
        <f t="shared" si="1"/>
        <v>6</v>
      </c>
      <c r="E7" s="124"/>
      <c r="F7" s="125"/>
      <c r="G7" s="125"/>
      <c r="H7" s="125"/>
      <c r="I7" s="125"/>
      <c r="K7" s="21" t="str">
        <f>IF(YTD!K7="","",YTD!K7)</f>
        <v>Evan Hosler</v>
      </c>
      <c r="L7" s="61"/>
      <c r="M7" s="61"/>
      <c r="N7" s="86" t="str">
        <f t="shared" si="0"/>
        <v/>
      </c>
      <c r="O7" s="144"/>
    </row>
    <row r="8" spans="1:15">
      <c r="A8" s="120" t="str">
        <f>IF(YTD!A8="","",YTD!A8)</f>
        <v>Colin Erb</v>
      </c>
      <c r="B8" s="59"/>
      <c r="C8" s="59">
        <v>5</v>
      </c>
      <c r="D8" s="59">
        <f t="shared" si="1"/>
        <v>5</v>
      </c>
      <c r="E8" s="124"/>
      <c r="F8" s="125"/>
      <c r="G8" s="125"/>
      <c r="H8" s="125"/>
      <c r="I8" s="125"/>
      <c r="K8" s="21" t="str">
        <f>IF(YTD!K8="","",YTD!K8)</f>
        <v>Jake Novak</v>
      </c>
      <c r="L8" s="61">
        <v>1</v>
      </c>
      <c r="M8" s="61">
        <v>24</v>
      </c>
      <c r="N8" s="86"/>
      <c r="O8" s="144"/>
    </row>
    <row r="9" spans="1:15">
      <c r="A9" s="120" t="str">
        <f>IF(YTD!A9="","",YTD!A9)</f>
        <v>Tyler Flick</v>
      </c>
      <c r="B9" s="59">
        <v>2</v>
      </c>
      <c r="C9" s="59">
        <v>3</v>
      </c>
      <c r="D9" s="59">
        <f t="shared" si="1"/>
        <v>7</v>
      </c>
      <c r="E9" s="124"/>
      <c r="F9" s="125"/>
      <c r="G9" s="125"/>
      <c r="H9" s="125"/>
      <c r="I9" s="125"/>
      <c r="K9" s="21" t="str">
        <f>IF(YTD!K9="","",YTD!K9)</f>
        <v>Colby Wagner</v>
      </c>
      <c r="L9" s="61">
        <v>1</v>
      </c>
      <c r="M9" s="61">
        <v>0</v>
      </c>
      <c r="N9" s="86">
        <f t="shared" si="0"/>
        <v>0</v>
      </c>
      <c r="O9" s="144"/>
    </row>
    <row r="10" spans="1:15">
      <c r="A10" s="120" t="str">
        <f>IF(YTD!A10="","",YTD!A10)</f>
        <v>Joe Kolk</v>
      </c>
      <c r="B10" s="59">
        <v>2</v>
      </c>
      <c r="C10" s="59"/>
      <c r="D10" s="59">
        <f t="shared" si="1"/>
        <v>4</v>
      </c>
      <c r="E10" s="124"/>
      <c r="F10" s="125"/>
      <c r="G10" s="125"/>
      <c r="H10" s="125"/>
      <c r="I10" s="125"/>
      <c r="K10" s="21" t="str">
        <f>IF(YTD!K10="","",YTD!K10)</f>
        <v>Will Rivers</v>
      </c>
      <c r="L10" s="61">
        <v>1</v>
      </c>
      <c r="M10" s="61">
        <v>0</v>
      </c>
      <c r="N10" s="86">
        <f t="shared" si="0"/>
        <v>0</v>
      </c>
      <c r="O10" s="144"/>
    </row>
    <row r="11" spans="1:15">
      <c r="A11" s="120" t="str">
        <f>IF(YTD!A11="","",YTD!A11)</f>
        <v>Landan Moyer</v>
      </c>
      <c r="B11" s="59">
        <v>1</v>
      </c>
      <c r="C11" s="59">
        <v>3</v>
      </c>
      <c r="D11" s="59">
        <f t="shared" si="1"/>
        <v>5</v>
      </c>
      <c r="E11" s="124"/>
      <c r="F11" s="125"/>
      <c r="G11" s="125"/>
      <c r="H11" s="125"/>
      <c r="I11" s="125"/>
      <c r="K11" s="21" t="str">
        <f>IF(YTD!K11="","",YTD!K11)</f>
        <v>Isaac Perron</v>
      </c>
      <c r="L11" s="61"/>
      <c r="M11" s="61"/>
      <c r="N11" s="86" t="str">
        <f t="shared" si="0"/>
        <v/>
      </c>
      <c r="O11" s="144"/>
    </row>
    <row r="12" spans="1:15">
      <c r="A12" s="120" t="str">
        <f>IF(YTD!A12="","",YTD!A12)</f>
        <v>Tyler Dougherty</v>
      </c>
      <c r="B12" s="59"/>
      <c r="C12" s="59"/>
      <c r="D12" s="59" t="str">
        <f t="shared" si="1"/>
        <v/>
      </c>
      <c r="E12" s="124"/>
      <c r="F12" s="125"/>
      <c r="G12" s="125"/>
      <c r="H12" s="125"/>
      <c r="I12" s="125"/>
      <c r="K12" s="21" t="str">
        <f>IF(YTD!K12="","",YTD!K12)</f>
        <v>Tyler Simon</v>
      </c>
      <c r="L12" s="61"/>
      <c r="M12" s="61"/>
      <c r="N12" s="86" t="str">
        <f t="shared" si="0"/>
        <v/>
      </c>
      <c r="O12" s="144"/>
    </row>
    <row r="13" spans="1:15">
      <c r="A13" s="120" t="str">
        <f>IF(YTD!A13="","",YTD!A13)</f>
        <v>Giovanni Lester</v>
      </c>
      <c r="B13" s="59"/>
      <c r="C13" s="59"/>
      <c r="D13" s="59" t="str">
        <f t="shared" si="1"/>
        <v/>
      </c>
      <c r="E13" s="124"/>
      <c r="F13" s="125"/>
      <c r="G13" s="125"/>
      <c r="H13" s="125"/>
      <c r="I13" s="125"/>
      <c r="K13" s="21" t="str">
        <f>IF(YTD!K13="","",YTD!K13)</f>
        <v/>
      </c>
      <c r="L13" s="61"/>
      <c r="M13" s="61"/>
      <c r="N13" s="86" t="str">
        <f t="shared" si="0"/>
        <v/>
      </c>
      <c r="O13" s="144"/>
    </row>
    <row r="14" spans="1:15">
      <c r="A14" s="120" t="str">
        <f>IF(YTD!A14="","",YTD!A14)</f>
        <v>Garret Fittery</v>
      </c>
      <c r="B14" s="59">
        <v>2</v>
      </c>
      <c r="C14" s="59">
        <v>1</v>
      </c>
      <c r="D14" s="59">
        <f t="shared" si="1"/>
        <v>5</v>
      </c>
      <c r="E14" s="124"/>
      <c r="F14" s="125"/>
      <c r="G14" s="125"/>
      <c r="H14" s="125"/>
      <c r="I14" s="125"/>
      <c r="K14" s="21" t="str">
        <f>IF(YTD!K14="","",YTD!K14)</f>
        <v/>
      </c>
      <c r="L14" s="61"/>
      <c r="M14" s="61"/>
      <c r="N14" s="86" t="str">
        <f t="shared" si="0"/>
        <v/>
      </c>
      <c r="O14" s="144"/>
    </row>
    <row r="15" spans="1:15">
      <c r="A15" s="120" t="str">
        <f>IF(YTD!A15="","",YTD!A15)</f>
        <v>Evan Hosler</v>
      </c>
      <c r="B15" s="59"/>
      <c r="C15" s="59"/>
      <c r="D15" s="59" t="str">
        <f t="shared" si="1"/>
        <v/>
      </c>
      <c r="E15" s="124"/>
      <c r="F15" s="125"/>
      <c r="G15" s="125"/>
      <c r="H15" s="125"/>
      <c r="I15" s="125"/>
      <c r="K15" s="21" t="str">
        <f>IF(YTD!K15="","",YTD!K15)</f>
        <v/>
      </c>
      <c r="L15" s="61"/>
      <c r="M15" s="61"/>
      <c r="N15" s="86" t="str">
        <f t="shared" si="0"/>
        <v/>
      </c>
      <c r="O15" s="144"/>
    </row>
    <row r="16" spans="1:15">
      <c r="A16" s="120" t="str">
        <f>IF(YTD!A16="","",YTD!A16)</f>
        <v>Colby Waqner</v>
      </c>
      <c r="B16" s="59"/>
      <c r="C16" s="59"/>
      <c r="D16" s="59" t="str">
        <f t="shared" si="1"/>
        <v/>
      </c>
      <c r="E16" s="124"/>
      <c r="F16" s="125"/>
      <c r="G16" s="125"/>
      <c r="H16" s="125">
        <v>1</v>
      </c>
      <c r="I16" s="125"/>
      <c r="K16" s="21" t="str">
        <f>IF(YTD!K16="","",YTD!K16)</f>
        <v/>
      </c>
      <c r="L16" s="61"/>
      <c r="M16" s="61"/>
      <c r="N16" s="86" t="str">
        <f t="shared" si="0"/>
        <v/>
      </c>
      <c r="O16" s="144"/>
    </row>
    <row r="17" spans="1:15">
      <c r="A17" s="120" t="str">
        <f>IF(YTD!A17="","",YTD!A17)</f>
        <v>Isaac Perron</v>
      </c>
      <c r="B17" s="59">
        <v>1</v>
      </c>
      <c r="C17" s="59">
        <v>1</v>
      </c>
      <c r="D17" s="59">
        <f t="shared" si="1"/>
        <v>3</v>
      </c>
      <c r="E17" s="124"/>
      <c r="F17" s="125"/>
      <c r="G17" s="125"/>
      <c r="H17" s="125"/>
      <c r="I17" s="125"/>
      <c r="K17" s="21" t="str">
        <f>IF(YTD!K17="","",YTD!K17)</f>
        <v/>
      </c>
      <c r="L17" s="61"/>
      <c r="M17" s="61"/>
      <c r="N17" s="86" t="str">
        <f t="shared" si="0"/>
        <v/>
      </c>
      <c r="O17" s="144"/>
    </row>
    <row r="18" spans="1:15">
      <c r="A18" s="120" t="str">
        <f>IF(YTD!A18="","",YTD!A18)</f>
        <v>Nick Griest</v>
      </c>
      <c r="B18" s="59"/>
      <c r="C18" s="59"/>
      <c r="D18" s="59" t="str">
        <f t="shared" si="1"/>
        <v/>
      </c>
      <c r="E18" s="124"/>
      <c r="F18" s="125"/>
      <c r="G18" s="125"/>
      <c r="H18" s="125"/>
      <c r="I18" s="125"/>
      <c r="K18" s="21" t="str">
        <f>IF(YTD!K18="","",YTD!K18)</f>
        <v/>
      </c>
      <c r="L18" s="61"/>
      <c r="M18" s="61"/>
      <c r="N18" s="86" t="str">
        <f t="shared" si="0"/>
        <v/>
      </c>
      <c r="O18" s="144"/>
    </row>
    <row r="19" spans="1:15" ht="13">
      <c r="A19" s="120" t="str">
        <f>IF(YTD!A19="","",YTD!A19)</f>
        <v>Preston Martin</v>
      </c>
      <c r="B19" s="59"/>
      <c r="C19" s="59">
        <v>2</v>
      </c>
      <c r="D19" s="59">
        <f t="shared" si="1"/>
        <v>2</v>
      </c>
      <c r="E19" s="124"/>
      <c r="F19" s="125"/>
      <c r="G19" s="125"/>
      <c r="H19" s="125"/>
      <c r="I19" s="125"/>
      <c r="K19" s="38" t="s">
        <v>22</v>
      </c>
      <c r="L19" s="39">
        <f>IF(SUM(L5:L18)=0,"",SUM(L5:L18))</f>
        <v>4</v>
      </c>
      <c r="M19" s="39">
        <f>IF(SUM(M5:M18)=0,"",SUM(M5:M18))</f>
        <v>24</v>
      </c>
      <c r="N19" s="147">
        <f>IFERROR(IF(L19="","",M19/L19),0)</f>
        <v>6</v>
      </c>
      <c r="O19" s="40" t="str">
        <f>IF(SUM(O5:O18)=0,"",SUM(O5:O18))</f>
        <v/>
      </c>
    </row>
    <row r="20" spans="1:15" ht="13">
      <c r="A20" s="120" t="str">
        <f>IF(YTD!A20="","",YTD!A20)</f>
        <v>Dalton Gainer</v>
      </c>
      <c r="B20" s="59"/>
      <c r="C20" s="59"/>
      <c r="D20" s="59" t="str">
        <f t="shared" si="1"/>
        <v/>
      </c>
      <c r="E20" s="124"/>
      <c r="F20" s="125"/>
      <c r="G20" s="125"/>
      <c r="H20" s="125"/>
      <c r="I20" s="125"/>
      <c r="K20" s="56" t="str">
        <f>$F$1</f>
        <v>WEST YORK</v>
      </c>
      <c r="L20" s="71">
        <v>1</v>
      </c>
      <c r="M20" s="70">
        <v>20</v>
      </c>
      <c r="N20" s="86">
        <f>IF(L20=0,"",M20/L20)</f>
        <v>20</v>
      </c>
      <c r="O20" s="70"/>
    </row>
    <row r="21" spans="1:15">
      <c r="A21" s="120" t="str">
        <f>IF(YTD!A21="","",YTD!A21)</f>
        <v>Cayden Warner</v>
      </c>
      <c r="B21" s="59"/>
      <c r="C21" s="59">
        <v>2</v>
      </c>
      <c r="D21" s="59">
        <f t="shared" si="1"/>
        <v>2</v>
      </c>
      <c r="E21" s="124"/>
      <c r="F21" s="125"/>
      <c r="G21" s="125"/>
      <c r="H21" s="125"/>
      <c r="I21" s="125"/>
    </row>
    <row r="22" spans="1:15">
      <c r="A22" s="120" t="str">
        <f>IF(YTD!A22="","",YTD!A22)</f>
        <v>Ben Wagner</v>
      </c>
      <c r="B22" s="59">
        <v>3</v>
      </c>
      <c r="C22" s="59"/>
      <c r="D22" s="59">
        <f t="shared" si="1"/>
        <v>6</v>
      </c>
      <c r="E22" s="124"/>
      <c r="F22" s="125"/>
      <c r="G22" s="125"/>
      <c r="H22" s="125">
        <v>1</v>
      </c>
      <c r="I22" s="125"/>
    </row>
    <row r="23" spans="1:15">
      <c r="A23" s="120" t="str">
        <f>IF(YTD!A23="","",YTD!A23)</f>
        <v>Troy Kolk</v>
      </c>
      <c r="B23" s="59"/>
      <c r="C23" s="59"/>
      <c r="D23" s="59" t="str">
        <f t="shared" si="1"/>
        <v/>
      </c>
      <c r="E23" s="124"/>
      <c r="F23" s="125"/>
      <c r="G23" s="125"/>
      <c r="H23" s="125"/>
      <c r="I23" s="125"/>
    </row>
    <row r="24" spans="1:15" ht="13">
      <c r="A24" s="120" t="str">
        <f>IF(YTD!A24="","",YTD!A24)</f>
        <v>Tyler Hartl</v>
      </c>
      <c r="B24" s="59"/>
      <c r="C24" s="59"/>
      <c r="D24" s="59" t="str">
        <f t="shared" si="1"/>
        <v/>
      </c>
      <c r="E24" s="124"/>
      <c r="F24" s="125"/>
      <c r="G24" s="125"/>
      <c r="H24" s="125"/>
      <c r="I24" s="125"/>
      <c r="K24" s="36" t="s">
        <v>24</v>
      </c>
    </row>
    <row r="25" spans="1:15" ht="13">
      <c r="A25" s="120" t="str">
        <f>IF(YTD!A25="","",YTD!A25)</f>
        <v>Jake Harbach</v>
      </c>
      <c r="B25" s="59">
        <v>1</v>
      </c>
      <c r="C25" s="59">
        <v>1</v>
      </c>
      <c r="D25" s="59">
        <f t="shared" si="1"/>
        <v>3</v>
      </c>
      <c r="E25" s="124"/>
      <c r="F25" s="125"/>
      <c r="G25" s="125"/>
      <c r="H25" s="125"/>
      <c r="I25" s="125"/>
      <c r="K25" s="19" t="s">
        <v>9</v>
      </c>
      <c r="L25" s="19" t="s">
        <v>18</v>
      </c>
      <c r="M25" s="19" t="s">
        <v>25</v>
      </c>
      <c r="N25" s="19" t="s">
        <v>20</v>
      </c>
      <c r="O25" s="20" t="s">
        <v>26</v>
      </c>
    </row>
    <row r="26" spans="1:15">
      <c r="A26" s="120" t="str">
        <f>IF(YTD!A26="","",YTD!A26)</f>
        <v>Brooklyn Bicksler</v>
      </c>
      <c r="B26" s="59">
        <v>1</v>
      </c>
      <c r="C26" s="59"/>
      <c r="D26" s="59">
        <f t="shared" si="1"/>
        <v>2</v>
      </c>
      <c r="E26" s="124"/>
      <c r="F26" s="125"/>
      <c r="G26" s="125"/>
      <c r="H26" s="125"/>
      <c r="I26" s="125"/>
      <c r="K26" s="21" t="str">
        <f>IF(YTD!K26="","",YTD!K26)</f>
        <v>Tyler Simon</v>
      </c>
      <c r="L26" s="72">
        <v>9</v>
      </c>
      <c r="M26" s="72">
        <v>515</v>
      </c>
      <c r="N26" s="24">
        <f t="shared" ref="N26:N32" si="2">IF(L26=0,"",M26/L26)</f>
        <v>57.222222222222221</v>
      </c>
      <c r="O26" s="74">
        <v>5</v>
      </c>
    </row>
    <row r="27" spans="1:15">
      <c r="A27" s="120" t="str">
        <f>IF(YTD!A27="","",YTD!A27)</f>
        <v>Chris Shaw</v>
      </c>
      <c r="B27" s="59"/>
      <c r="C27" s="59"/>
      <c r="D27" s="59" t="str">
        <f t="shared" si="1"/>
        <v/>
      </c>
      <c r="E27" s="124"/>
      <c r="F27" s="125"/>
      <c r="G27" s="125"/>
      <c r="H27" s="125"/>
      <c r="I27" s="125"/>
      <c r="K27" s="21" t="str">
        <f>IF(YTD!K27="","",YTD!K27)</f>
        <v>Niko Gavala</v>
      </c>
      <c r="L27" s="61">
        <v>2</v>
      </c>
      <c r="M27" s="61">
        <v>86</v>
      </c>
      <c r="N27" s="24">
        <f t="shared" si="2"/>
        <v>43</v>
      </c>
      <c r="O27" s="144">
        <v>0</v>
      </c>
    </row>
    <row r="28" spans="1:15">
      <c r="A28" s="120" t="str">
        <f>IF(YTD!A28="","",YTD!A28)</f>
        <v>Tyler Hartl</v>
      </c>
      <c r="B28" s="59"/>
      <c r="C28" s="59"/>
      <c r="D28" s="59" t="str">
        <f t="shared" si="1"/>
        <v/>
      </c>
      <c r="E28" s="124"/>
      <c r="F28" s="125"/>
      <c r="G28" s="125"/>
      <c r="H28" s="125"/>
      <c r="I28" s="125"/>
      <c r="K28" s="21" t="str">
        <f>IF(YTD!K28="","",YTD!K28)</f>
        <v/>
      </c>
      <c r="L28" s="61"/>
      <c r="M28" s="61"/>
      <c r="N28" s="24" t="str">
        <f t="shared" si="2"/>
        <v/>
      </c>
      <c r="O28" s="144"/>
    </row>
    <row r="29" spans="1:15">
      <c r="A29" s="120" t="str">
        <f>IF(YTD!A29="","",YTD!A29)</f>
        <v>Maliki Rivera</v>
      </c>
      <c r="B29" s="59"/>
      <c r="C29" s="59"/>
      <c r="D29" s="59" t="str">
        <f t="shared" si="1"/>
        <v/>
      </c>
      <c r="E29" s="124"/>
      <c r="F29" s="125"/>
      <c r="G29" s="125"/>
      <c r="H29" s="125"/>
      <c r="I29" s="125"/>
      <c r="K29" s="21" t="str">
        <f>IF(YTD!K29="","",YTD!K29)</f>
        <v/>
      </c>
      <c r="L29" s="61"/>
      <c r="M29" s="61"/>
      <c r="N29" s="24" t="str">
        <f t="shared" si="2"/>
        <v/>
      </c>
      <c r="O29" s="144"/>
    </row>
    <row r="30" spans="1:15">
      <c r="A30" s="120" t="str">
        <f>IF(YTD!A30="","",YTD!A30)</f>
        <v>Cole Lastinger</v>
      </c>
      <c r="B30" s="59"/>
      <c r="C30" s="59"/>
      <c r="D30" s="59" t="str">
        <f t="shared" si="1"/>
        <v/>
      </c>
      <c r="E30" s="124"/>
      <c r="F30" s="125"/>
      <c r="G30" s="125"/>
      <c r="H30" s="125"/>
      <c r="I30" s="125"/>
      <c r="K30" s="21" t="str">
        <f>IF(YTD!K30="","",YTD!K30)</f>
        <v/>
      </c>
      <c r="L30" s="61"/>
      <c r="M30" s="61"/>
      <c r="N30" s="24" t="str">
        <f t="shared" si="2"/>
        <v/>
      </c>
      <c r="O30" s="144"/>
    </row>
    <row r="31" spans="1:15" ht="13">
      <c r="A31" s="120" t="str">
        <f>IF(YTD!A31="","",YTD!A31)</f>
        <v>Dominic Pietsch</v>
      </c>
      <c r="B31" s="59"/>
      <c r="C31" s="59"/>
      <c r="D31" s="59" t="str">
        <f t="shared" si="1"/>
        <v/>
      </c>
      <c r="E31" s="124"/>
      <c r="F31" s="125"/>
      <c r="G31" s="125"/>
      <c r="H31" s="125"/>
      <c r="I31" s="125"/>
      <c r="K31" s="38" t="s">
        <v>22</v>
      </c>
      <c r="L31" s="39">
        <f>IF(SUM(L26:L30)=0,"",SUM(L26:L30))</f>
        <v>11</v>
      </c>
      <c r="M31" s="39">
        <f>IF(SUM(M26:M30)=0,"",SUM(M26:M30))</f>
        <v>601</v>
      </c>
      <c r="N31" s="31">
        <f>IF(L31="","",M31/L31)</f>
        <v>54.636363636363633</v>
      </c>
      <c r="O31" s="39">
        <f>IF(SUM(O26:O30)=0,"",SUM(O26:O30))</f>
        <v>5</v>
      </c>
    </row>
    <row r="32" spans="1:15" ht="13">
      <c r="A32" s="120" t="str">
        <f>IF(YTD!A32="","",YTD!A32)</f>
        <v>Chris Pagano</v>
      </c>
      <c r="B32" s="59"/>
      <c r="C32" s="59"/>
      <c r="D32" s="59" t="str">
        <f t="shared" si="1"/>
        <v/>
      </c>
      <c r="E32" s="124"/>
      <c r="F32" s="125"/>
      <c r="G32" s="125"/>
      <c r="H32" s="125"/>
      <c r="I32" s="125"/>
      <c r="K32" s="56" t="str">
        <f>$F$1</f>
        <v>WEST YORK</v>
      </c>
      <c r="L32" s="73">
        <v>2</v>
      </c>
      <c r="M32" s="70">
        <v>73</v>
      </c>
      <c r="N32" s="31">
        <f t="shared" si="2"/>
        <v>36.5</v>
      </c>
      <c r="O32" s="70">
        <v>0</v>
      </c>
    </row>
    <row r="33" spans="1:15">
      <c r="A33" s="120" t="str">
        <f>IF(YTD!A33="","",YTD!A33)</f>
        <v>Jake Martin</v>
      </c>
      <c r="B33" s="59"/>
      <c r="C33" s="59"/>
      <c r="D33" s="59" t="str">
        <f t="shared" si="1"/>
        <v/>
      </c>
      <c r="E33" s="124"/>
      <c r="F33" s="125"/>
      <c r="G33" s="125"/>
      <c r="H33" s="125"/>
      <c r="I33" s="125"/>
      <c r="L33" t="s">
        <v>27</v>
      </c>
    </row>
    <row r="34" spans="1:15">
      <c r="A34" s="120" t="str">
        <f>IF(YTD!A34="","",YTD!A34)</f>
        <v>Mason Morales</v>
      </c>
      <c r="B34" s="59"/>
      <c r="C34" s="59"/>
      <c r="D34" s="59" t="str">
        <f t="shared" si="1"/>
        <v/>
      </c>
      <c r="E34" s="124"/>
      <c r="F34" s="125"/>
      <c r="G34" s="125"/>
      <c r="H34" s="125"/>
      <c r="I34" s="125"/>
    </row>
    <row r="35" spans="1:15" ht="13">
      <c r="A35" s="120" t="str">
        <f>IF(YTD!A35="","",YTD!A35)</f>
        <v>Vinny Lester</v>
      </c>
      <c r="B35" s="59"/>
      <c r="C35" s="59"/>
      <c r="D35" s="59" t="str">
        <f t="shared" si="1"/>
        <v/>
      </c>
      <c r="E35" s="124"/>
      <c r="F35" s="125"/>
      <c r="G35" s="125"/>
      <c r="H35" s="125"/>
      <c r="I35" s="125"/>
      <c r="K35" s="36" t="s">
        <v>28</v>
      </c>
    </row>
    <row r="36" spans="1:15" ht="13">
      <c r="A36" s="120" t="str">
        <f>IF(YTD!A36="","",YTD!A36)</f>
        <v/>
      </c>
      <c r="B36" s="59"/>
      <c r="C36" s="59"/>
      <c r="D36" s="59" t="str">
        <f t="shared" si="1"/>
        <v/>
      </c>
      <c r="E36" s="124"/>
      <c r="F36" s="125"/>
      <c r="G36" s="125"/>
      <c r="H36" s="125"/>
      <c r="I36" s="125"/>
      <c r="K36" s="19" t="s">
        <v>9</v>
      </c>
      <c r="L36" s="19" t="s">
        <v>18</v>
      </c>
      <c r="M36" s="19" t="s">
        <v>25</v>
      </c>
      <c r="N36" s="19" t="s">
        <v>20</v>
      </c>
      <c r="O36" s="20" t="s">
        <v>29</v>
      </c>
    </row>
    <row r="37" spans="1:15">
      <c r="A37" s="120" t="str">
        <f>IF(YTD!A37="","",YTD!A37)</f>
        <v/>
      </c>
      <c r="B37" s="59"/>
      <c r="C37" s="59"/>
      <c r="D37" s="59" t="str">
        <f t="shared" si="1"/>
        <v/>
      </c>
      <c r="E37" s="124"/>
      <c r="F37" s="125"/>
      <c r="G37" s="125"/>
      <c r="H37" s="125"/>
      <c r="I37" s="125"/>
      <c r="K37" s="21" t="str">
        <f>IF(YTD!K37="","",YTD!K37)</f>
        <v>Jake Novak</v>
      </c>
      <c r="L37" s="61">
        <v>0</v>
      </c>
      <c r="M37" s="75"/>
      <c r="N37" s="24" t="str">
        <f>IF(L37=0,"",M37/L37)</f>
        <v/>
      </c>
      <c r="O37" s="144"/>
    </row>
    <row r="38" spans="1:15">
      <c r="A38" s="120" t="str">
        <f>IF(YTD!A38="","",YTD!A38)</f>
        <v/>
      </c>
      <c r="B38" s="59"/>
      <c r="C38" s="59"/>
      <c r="D38" s="59" t="str">
        <f t="shared" si="1"/>
        <v/>
      </c>
      <c r="E38" s="124"/>
      <c r="F38" s="125"/>
      <c r="G38" s="125"/>
      <c r="H38" s="125"/>
      <c r="I38" s="125"/>
      <c r="K38" s="21" t="str">
        <f>IF(YTD!K38="","",YTD!K38)</f>
        <v/>
      </c>
      <c r="L38" s="61"/>
      <c r="M38" s="75"/>
      <c r="N38" s="24" t="str">
        <f>IF(L38=0,"",M38/L38)</f>
        <v/>
      </c>
      <c r="O38" s="144"/>
    </row>
    <row r="39" spans="1:15">
      <c r="A39" s="120" t="str">
        <f>IF(YTD!A39="","",YTD!A39)</f>
        <v/>
      </c>
      <c r="B39" s="59"/>
      <c r="C39" s="59"/>
      <c r="D39" s="59" t="str">
        <f t="shared" si="1"/>
        <v/>
      </c>
      <c r="E39" s="124"/>
      <c r="F39" s="125"/>
      <c r="G39" s="125"/>
      <c r="H39" s="125"/>
      <c r="I39" s="125"/>
      <c r="K39" s="21" t="str">
        <f>IF(YTD!K39="","",YTD!K39)</f>
        <v/>
      </c>
      <c r="L39" s="61"/>
      <c r="M39" s="75"/>
      <c r="N39" s="24" t="str">
        <f>IF(L39=0,"",M39/L39)</f>
        <v/>
      </c>
      <c r="O39" s="144"/>
    </row>
    <row r="40" spans="1:15" ht="13">
      <c r="A40" s="120" t="str">
        <f>IF(YTD!A40="","",YTD!A40)</f>
        <v/>
      </c>
      <c r="B40" s="59"/>
      <c r="C40" s="59"/>
      <c r="D40" s="59" t="str">
        <f t="shared" si="1"/>
        <v/>
      </c>
      <c r="E40" s="124"/>
      <c r="F40" s="125"/>
      <c r="G40" s="125"/>
      <c r="H40" s="125"/>
      <c r="I40" s="125"/>
      <c r="K40" s="38" t="s">
        <v>22</v>
      </c>
      <c r="L40" s="39" t="str">
        <f>IF(SUM(L37:L39)=0,"",SUM(L37:L39))</f>
        <v/>
      </c>
      <c r="M40" s="39" t="str">
        <f>IF(SUM(M37:M39)=0,"",SUM(M37:M39))</f>
        <v/>
      </c>
      <c r="N40" s="31" t="str">
        <f>IF(L40="","",M40/L40)</f>
        <v/>
      </c>
      <c r="O40" s="39" t="str">
        <f>IF(SUM(O37:O39)=0,"",SUM(O37:O39))</f>
        <v/>
      </c>
    </row>
    <row r="41" spans="1:15" ht="13">
      <c r="A41" s="120" t="str">
        <f>IF(YTD!A41="","",YTD!A41)</f>
        <v/>
      </c>
      <c r="B41" s="59"/>
      <c r="C41" s="59"/>
      <c r="D41" s="59" t="str">
        <f t="shared" si="1"/>
        <v/>
      </c>
      <c r="E41" s="124"/>
      <c r="F41" s="125"/>
      <c r="G41" s="125"/>
      <c r="H41" s="125"/>
      <c r="I41" s="125"/>
      <c r="K41" s="56" t="str">
        <f>$F$1</f>
        <v>WEST YORK</v>
      </c>
      <c r="L41" s="73">
        <v>6</v>
      </c>
      <c r="M41" s="73">
        <v>198</v>
      </c>
      <c r="N41" s="31">
        <f>IF(L41=0,"",M41/L41)</f>
        <v>33</v>
      </c>
      <c r="O41" s="70">
        <v>0</v>
      </c>
    </row>
    <row r="42" spans="1:15">
      <c r="A42" s="120" t="str">
        <f>IF(YTD!A42="","",YTD!A42)</f>
        <v/>
      </c>
      <c r="B42" s="59"/>
      <c r="C42" s="59"/>
      <c r="D42" s="59" t="str">
        <f t="shared" si="1"/>
        <v/>
      </c>
      <c r="E42" s="124"/>
      <c r="F42" s="125"/>
      <c r="G42" s="125"/>
      <c r="H42" s="125"/>
      <c r="I42" s="125"/>
    </row>
    <row r="43" spans="1:15">
      <c r="A43" s="120" t="str">
        <f>IF(YTD!A43="","",YTD!A43)</f>
        <v/>
      </c>
      <c r="B43" s="59"/>
      <c r="C43" s="59"/>
      <c r="D43" s="59" t="str">
        <f t="shared" si="1"/>
        <v/>
      </c>
      <c r="E43" s="124"/>
      <c r="F43" s="125"/>
      <c r="G43" s="125"/>
      <c r="H43" s="125"/>
      <c r="I43" s="125"/>
    </row>
    <row r="44" spans="1:15">
      <c r="A44" s="120" t="str">
        <f>IF(YTD!A44="","",YTD!A44)</f>
        <v/>
      </c>
      <c r="B44" s="59"/>
      <c r="C44" s="59"/>
      <c r="D44" s="59" t="str">
        <f t="shared" si="1"/>
        <v/>
      </c>
      <c r="E44" s="124"/>
      <c r="F44" s="125"/>
      <c r="G44" s="125"/>
      <c r="H44" s="125"/>
      <c r="I44" s="125"/>
    </row>
    <row r="45" spans="1:15">
      <c r="A45" s="120" t="str">
        <f>IF(YTD!A45="","",YTD!A45)</f>
        <v/>
      </c>
      <c r="B45" s="59"/>
      <c r="C45" s="59"/>
      <c r="D45" s="59" t="str">
        <f t="shared" si="1"/>
        <v/>
      </c>
      <c r="E45" s="124"/>
      <c r="F45" s="125"/>
      <c r="G45" s="125"/>
      <c r="H45" s="125"/>
      <c r="I45" s="125"/>
    </row>
    <row r="46" spans="1:15">
      <c r="A46" s="120" t="str">
        <f>IF(YTD!A46="","",YTD!A46)</f>
        <v/>
      </c>
      <c r="B46" s="59"/>
      <c r="C46" s="59"/>
      <c r="D46" s="59" t="str">
        <f t="shared" si="1"/>
        <v/>
      </c>
      <c r="E46" s="124"/>
      <c r="F46" s="125"/>
      <c r="G46" s="125"/>
      <c r="H46" s="125"/>
      <c r="I46" s="125"/>
    </row>
    <row r="47" spans="1:15" ht="13">
      <c r="A47" s="126" t="s">
        <v>30</v>
      </c>
      <c r="B47" s="126">
        <f>SUM(B5:B46)</f>
        <v>16</v>
      </c>
      <c r="C47" s="126">
        <f t="shared" ref="C47:I47" si="3">SUM(C5:C46)</f>
        <v>21</v>
      </c>
      <c r="D47" s="126">
        <f t="shared" si="3"/>
        <v>53</v>
      </c>
      <c r="E47" s="148">
        <f t="shared" si="3"/>
        <v>0</v>
      </c>
      <c r="F47" s="126">
        <f t="shared" si="3"/>
        <v>0</v>
      </c>
      <c r="G47" s="126">
        <f t="shared" si="3"/>
        <v>0</v>
      </c>
      <c r="H47" s="126">
        <f t="shared" si="3"/>
        <v>4</v>
      </c>
      <c r="I47" s="126">
        <f t="shared" si="3"/>
        <v>0</v>
      </c>
    </row>
    <row r="49" spans="1:15" ht="13">
      <c r="A49" s="6"/>
      <c r="B49" s="6"/>
      <c r="C49" s="6"/>
      <c r="D49" s="6"/>
      <c r="E49" s="6"/>
      <c r="F49" s="7" t="s">
        <v>31</v>
      </c>
      <c r="G49" s="43"/>
      <c r="H49" s="6"/>
      <c r="I49" s="6"/>
      <c r="J49" s="6"/>
      <c r="K49" s="6"/>
      <c r="L49" s="6"/>
      <c r="M49" s="6"/>
      <c r="N49" s="6"/>
      <c r="O49" s="6"/>
    </row>
    <row r="51" spans="1:15" ht="13">
      <c r="A51" s="19" t="s">
        <v>32</v>
      </c>
      <c r="B51" s="19">
        <v>1</v>
      </c>
      <c r="C51" s="19">
        <v>2</v>
      </c>
      <c r="D51" s="19">
        <v>3</v>
      </c>
      <c r="E51" s="19">
        <v>4</v>
      </c>
      <c r="F51" s="19" t="s">
        <v>33</v>
      </c>
      <c r="G51" s="20" t="s">
        <v>34</v>
      </c>
      <c r="K51" s="44" t="s">
        <v>35</v>
      </c>
      <c r="L51" s="45"/>
      <c r="M51" s="19" t="s">
        <v>36</v>
      </c>
      <c r="N51" s="19" t="s">
        <v>37</v>
      </c>
      <c r="O51" s="20" t="s">
        <v>34</v>
      </c>
    </row>
    <row r="52" spans="1:15" ht="12.75" customHeight="1">
      <c r="A52" s="46" t="s">
        <v>22</v>
      </c>
      <c r="B52" s="61">
        <v>17</v>
      </c>
      <c r="C52" s="61">
        <v>21</v>
      </c>
      <c r="D52" s="61">
        <v>14</v>
      </c>
      <c r="E52" s="61">
        <v>14</v>
      </c>
      <c r="F52" s="61"/>
      <c r="G52" s="145">
        <f>SUM(B52:F52)</f>
        <v>66</v>
      </c>
      <c r="K52" s="47" t="s">
        <v>22</v>
      </c>
      <c r="L52" s="45"/>
      <c r="M52" s="61">
        <v>266</v>
      </c>
      <c r="N52" s="61">
        <v>361</v>
      </c>
      <c r="O52" s="145">
        <f>SUM(M52:N52)</f>
        <v>627</v>
      </c>
    </row>
    <row r="53" spans="1:15" ht="13">
      <c r="A53" s="56" t="str">
        <f>$F$1</f>
        <v>WEST YORK</v>
      </c>
      <c r="B53" s="72">
        <v>6</v>
      </c>
      <c r="C53" s="72">
        <v>0</v>
      </c>
      <c r="D53" s="72">
        <v>0</v>
      </c>
      <c r="E53" s="72">
        <v>0</v>
      </c>
      <c r="F53" s="72"/>
      <c r="G53" s="40">
        <f>SUM(B53:F53)</f>
        <v>6</v>
      </c>
      <c r="K53" s="155" t="str">
        <f>$F$1</f>
        <v>WEST YORK</v>
      </c>
      <c r="L53" s="156"/>
      <c r="M53" s="87">
        <v>20</v>
      </c>
      <c r="N53" s="87">
        <v>78</v>
      </c>
      <c r="O53" s="88">
        <f>SUM(M53:N53)</f>
        <v>98</v>
      </c>
    </row>
    <row r="54" spans="1:15" ht="12.75" customHeight="1"/>
    <row r="55" spans="1:15" ht="12.75" customHeight="1">
      <c r="A55" s="49" t="s">
        <v>38</v>
      </c>
      <c r="B55" s="19" t="s">
        <v>39</v>
      </c>
      <c r="C55" s="19" t="s">
        <v>40</v>
      </c>
      <c r="D55" s="19" t="s">
        <v>41</v>
      </c>
      <c r="E55" s="20" t="s">
        <v>42</v>
      </c>
      <c r="K55" s="36" t="s">
        <v>43</v>
      </c>
    </row>
    <row r="56" spans="1:15" ht="12.75" customHeight="1">
      <c r="A56" s="49" t="s">
        <v>44</v>
      </c>
      <c r="B56" s="72">
        <v>18</v>
      </c>
      <c r="C56" s="72">
        <v>20</v>
      </c>
      <c r="D56" s="24">
        <f>IF(B56="","",C56/B56)</f>
        <v>1.1111111111111112</v>
      </c>
      <c r="E56" s="74"/>
      <c r="K56" s="8" t="s">
        <v>45</v>
      </c>
      <c r="L56" s="149">
        <v>2</v>
      </c>
      <c r="M56" s="150"/>
      <c r="N56" s="151"/>
    </row>
    <row r="57" spans="1:15" ht="13">
      <c r="A57" s="49"/>
      <c r="K57" s="46" t="s">
        <v>46</v>
      </c>
      <c r="L57" s="149">
        <v>2</v>
      </c>
      <c r="M57" s="150"/>
      <c r="N57" s="151"/>
    </row>
    <row r="58" spans="1:15" ht="13">
      <c r="A58" s="49" t="s">
        <v>46</v>
      </c>
      <c r="B58" s="19" t="s">
        <v>48</v>
      </c>
      <c r="C58" s="19" t="s">
        <v>49</v>
      </c>
      <c r="D58" s="19" t="s">
        <v>40</v>
      </c>
      <c r="E58" s="19" t="s">
        <v>20</v>
      </c>
      <c r="F58" s="19" t="s">
        <v>50</v>
      </c>
      <c r="G58" s="19" t="s">
        <v>16</v>
      </c>
      <c r="H58" s="20" t="s">
        <v>42</v>
      </c>
      <c r="I58" s="51"/>
      <c r="K58" s="46" t="s">
        <v>47</v>
      </c>
      <c r="L58" s="149">
        <v>3</v>
      </c>
      <c r="M58" s="150"/>
      <c r="N58" s="151"/>
    </row>
    <row r="59" spans="1:15" ht="13">
      <c r="A59" s="49" t="s">
        <v>44</v>
      </c>
      <c r="B59" s="72">
        <v>5</v>
      </c>
      <c r="C59" s="72">
        <v>19</v>
      </c>
      <c r="D59" s="72">
        <v>78</v>
      </c>
      <c r="E59" s="37">
        <f>IF(C59=0,"",D59/B59)</f>
        <v>15.6</v>
      </c>
      <c r="F59" s="53">
        <f>IF(C59=0,"",B59/C59)</f>
        <v>0.26315789473684209</v>
      </c>
      <c r="G59" s="72">
        <v>4</v>
      </c>
      <c r="H59" s="74">
        <v>1</v>
      </c>
      <c r="J59" s="51"/>
      <c r="K59" s="46" t="s">
        <v>34</v>
      </c>
      <c r="L59" s="152">
        <f>SUM(L56:N58)</f>
        <v>7</v>
      </c>
      <c r="M59" s="153"/>
      <c r="N59" s="154"/>
    </row>
  </sheetData>
  <mergeCells count="5">
    <mergeCell ref="L58:N58"/>
    <mergeCell ref="L59:N59"/>
    <mergeCell ref="K53:L53"/>
    <mergeCell ref="L56:N56"/>
    <mergeCell ref="L57:N57"/>
  </mergeCells>
  <pageMargins left="0.5" right="0.5" top="0.46875" bottom="1.0416666666666666E-2" header="0.23958333333333334" footer="0.51180555555555596"/>
  <pageSetup fitToWidth="0" fitToHeight="0" orientation="portrait" r:id="rId1"/>
  <headerFooter alignWithMargins="0">
    <oddHeader>&amp;L&amp;"Times New Roman,Regular"&amp;12           &amp;"Calibri,Bold"&amp;14 2017 MANHEIM CENTRAL BARONS FOOTBALL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9"/>
  <sheetViews>
    <sheetView view="pageLayout" topLeftCell="A4" zoomScaleNormal="100" workbookViewId="0">
      <selection activeCell="P19" sqref="P19"/>
    </sheetView>
  </sheetViews>
  <sheetFormatPr defaultRowHeight="12.5"/>
  <cols>
    <col min="1" max="1" width="12.1796875" customWidth="1"/>
    <col min="2" max="2" width="7.179687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81640625" customWidth="1"/>
    <col min="8" max="8" width="4.81640625" customWidth="1"/>
    <col min="9" max="9" width="4.1796875" customWidth="1"/>
    <col min="10" max="10" width="1.453125" customWidth="1"/>
    <col min="11" max="11" width="10.1796875" customWidth="1"/>
    <col min="12" max="12" width="3.54296875" customWidth="1"/>
    <col min="13" max="13" width="6.81640625" customWidth="1"/>
    <col min="14" max="14" width="4.54296875" customWidth="1"/>
    <col min="15" max="15" width="4.81640625" customWidth="1"/>
    <col min="16" max="16" width="9.1796875" customWidth="1"/>
  </cols>
  <sheetData>
    <row r="1" spans="1:15" ht="13">
      <c r="A1" s="92" t="s">
        <v>0</v>
      </c>
      <c r="B1" s="92"/>
      <c r="C1" s="92"/>
      <c r="D1" s="2"/>
      <c r="E1" s="93" t="s">
        <v>53</v>
      </c>
      <c r="F1" s="92" t="s">
        <v>58</v>
      </c>
      <c r="G1" s="92"/>
      <c r="H1" s="92"/>
      <c r="I1" s="2"/>
      <c r="J1" s="2"/>
      <c r="K1" s="94">
        <v>43000</v>
      </c>
      <c r="L1" s="55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pans="1:15" ht="13">
      <c r="A3" s="8"/>
      <c r="B3" s="9" t="s">
        <v>3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1"/>
      <c r="I3" s="12"/>
      <c r="J3" s="13"/>
      <c r="K3" s="14" t="s">
        <v>8</v>
      </c>
    </row>
    <row r="4" spans="1:15" ht="13">
      <c r="A4" s="121" t="s">
        <v>9</v>
      </c>
      <c r="B4" s="121" t="s">
        <v>10</v>
      </c>
      <c r="C4" s="121" t="s">
        <v>11</v>
      </c>
      <c r="D4" s="122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3" t="s">
        <v>17</v>
      </c>
      <c r="J4" s="18"/>
      <c r="K4" s="19" t="s">
        <v>9</v>
      </c>
      <c r="L4" s="19" t="s">
        <v>18</v>
      </c>
      <c r="M4" s="19" t="s">
        <v>19</v>
      </c>
      <c r="N4" s="19" t="s">
        <v>20</v>
      </c>
      <c r="O4" s="20" t="s">
        <v>21</v>
      </c>
    </row>
    <row r="5" spans="1:15">
      <c r="A5" s="120" t="str">
        <f>IF(YTD!A5="","",YTD!A5)</f>
        <v>Jake Novak</v>
      </c>
      <c r="B5" s="59">
        <v>2</v>
      </c>
      <c r="C5" s="59">
        <v>2</v>
      </c>
      <c r="D5" s="59">
        <f>IF(SUM(B5:C5)=0,"",(B5*2)+C5)</f>
        <v>6</v>
      </c>
      <c r="E5" s="124"/>
      <c r="F5" s="125"/>
      <c r="G5" s="125"/>
      <c r="H5" s="125"/>
      <c r="I5" s="125"/>
      <c r="K5" s="21" t="str">
        <f>IF(YTD!K5="","",YTD!K5)</f>
        <v>Ben Wagner</v>
      </c>
      <c r="L5" s="61">
        <v>1</v>
      </c>
      <c r="M5" s="61">
        <v>0</v>
      </c>
      <c r="N5" s="86">
        <f t="shared" ref="N5:N18" si="0">IF(L5=0,"",M5/L5)</f>
        <v>0</v>
      </c>
      <c r="O5" s="144"/>
    </row>
    <row r="6" spans="1:15">
      <c r="A6" s="120" t="str">
        <f>IF(YTD!A6="","",YTD!A6)</f>
        <v>Will Rivers</v>
      </c>
      <c r="B6" s="59">
        <v>2</v>
      </c>
      <c r="C6" s="59">
        <v>4</v>
      </c>
      <c r="D6" s="59">
        <f t="shared" ref="D6:D46" si="1">IF(SUM(B6:C6)=0,"",(B6*2)+C6)</f>
        <v>8</v>
      </c>
      <c r="E6" s="124"/>
      <c r="F6" s="125">
        <v>1</v>
      </c>
      <c r="G6" s="125"/>
      <c r="H6" s="125">
        <v>1</v>
      </c>
      <c r="I6" s="125"/>
      <c r="K6" s="21" t="str">
        <f>IF(YTD!K6="","",YTD!K6)</f>
        <v>Tyler Flick</v>
      </c>
      <c r="L6" s="61"/>
      <c r="M6" s="61"/>
      <c r="N6" s="86" t="str">
        <f t="shared" si="0"/>
        <v/>
      </c>
      <c r="O6" s="144"/>
    </row>
    <row r="7" spans="1:15">
      <c r="A7" s="120" t="str">
        <f>IF(YTD!A7="","",YTD!A7)</f>
        <v xml:space="preserve">Tyler Simon </v>
      </c>
      <c r="B7" s="59">
        <v>6</v>
      </c>
      <c r="C7" s="59">
        <v>6</v>
      </c>
      <c r="D7" s="59">
        <f t="shared" si="1"/>
        <v>18</v>
      </c>
      <c r="E7" s="124"/>
      <c r="F7" s="125"/>
      <c r="G7" s="125"/>
      <c r="H7" s="125"/>
      <c r="I7" s="125"/>
      <c r="K7" s="21" t="str">
        <f>IF(YTD!K7="","",YTD!K7)</f>
        <v>Evan Hosler</v>
      </c>
      <c r="L7" s="61"/>
      <c r="M7" s="61"/>
      <c r="N7" s="86" t="str">
        <f t="shared" si="0"/>
        <v/>
      </c>
      <c r="O7" s="144"/>
    </row>
    <row r="8" spans="1:15">
      <c r="A8" s="120" t="str">
        <f>IF(YTD!A8="","",YTD!A8)</f>
        <v>Colin Erb</v>
      </c>
      <c r="B8" s="59"/>
      <c r="C8" s="59">
        <v>4</v>
      </c>
      <c r="D8" s="59">
        <f t="shared" si="1"/>
        <v>4</v>
      </c>
      <c r="E8" s="124">
        <v>1</v>
      </c>
      <c r="F8" s="125"/>
      <c r="G8" s="125"/>
      <c r="H8" s="125"/>
      <c r="I8" s="125"/>
      <c r="K8" s="21" t="str">
        <f>IF(YTD!K8="","",YTD!K8)</f>
        <v>Jake Novak</v>
      </c>
      <c r="L8" s="61"/>
      <c r="M8" s="61"/>
      <c r="N8" s="86" t="str">
        <f t="shared" si="0"/>
        <v/>
      </c>
      <c r="O8" s="144"/>
    </row>
    <row r="9" spans="1:15">
      <c r="A9" s="120" t="str">
        <f>IF(YTD!A9="","",YTD!A9)</f>
        <v>Tyler Flick</v>
      </c>
      <c r="B9" s="59">
        <v>2</v>
      </c>
      <c r="C9" s="59">
        <v>4</v>
      </c>
      <c r="D9" s="59">
        <f t="shared" si="1"/>
        <v>8</v>
      </c>
      <c r="E9" s="124"/>
      <c r="F9" s="125"/>
      <c r="G9" s="125"/>
      <c r="H9" s="125"/>
      <c r="I9" s="125"/>
      <c r="K9" s="21" t="str">
        <f>IF(YTD!K9="","",YTD!K9)</f>
        <v>Colby Wagner</v>
      </c>
      <c r="L9" s="61"/>
      <c r="M9" s="61"/>
      <c r="N9" s="86" t="str">
        <f t="shared" si="0"/>
        <v/>
      </c>
      <c r="O9" s="144"/>
    </row>
    <row r="10" spans="1:15">
      <c r="A10" s="120" t="str">
        <f>IF(YTD!A10="","",YTD!A10)</f>
        <v>Joe Kolk</v>
      </c>
      <c r="B10" s="59">
        <v>1</v>
      </c>
      <c r="C10" s="59">
        <v>5</v>
      </c>
      <c r="D10" s="59">
        <f t="shared" si="1"/>
        <v>7</v>
      </c>
      <c r="E10" s="124">
        <v>1</v>
      </c>
      <c r="F10" s="125">
        <v>1</v>
      </c>
      <c r="G10" s="125"/>
      <c r="H10" s="125"/>
      <c r="I10" s="125"/>
      <c r="K10" s="21" t="str">
        <f>IF(YTD!K10="","",YTD!K10)</f>
        <v>Will Rivers</v>
      </c>
      <c r="L10" s="61">
        <v>1</v>
      </c>
      <c r="M10" s="61">
        <v>8</v>
      </c>
      <c r="N10" s="86">
        <f t="shared" si="0"/>
        <v>8</v>
      </c>
      <c r="O10" s="144"/>
    </row>
    <row r="11" spans="1:15">
      <c r="A11" s="120" t="str">
        <f>IF(YTD!A11="","",YTD!A11)</f>
        <v>Landan Moyer</v>
      </c>
      <c r="B11" s="59">
        <v>3</v>
      </c>
      <c r="C11" s="59">
        <v>4</v>
      </c>
      <c r="D11" s="59">
        <f t="shared" si="1"/>
        <v>10</v>
      </c>
      <c r="E11" s="124"/>
      <c r="F11" s="125"/>
      <c r="G11" s="125"/>
      <c r="H11" s="125"/>
      <c r="I11" s="125"/>
      <c r="K11" s="21" t="str">
        <f>IF(YTD!K11="","",YTD!K11)</f>
        <v>Isaac Perron</v>
      </c>
      <c r="L11" s="61">
        <v>2</v>
      </c>
      <c r="M11" s="61">
        <v>76</v>
      </c>
      <c r="N11" s="86">
        <f t="shared" si="0"/>
        <v>38</v>
      </c>
      <c r="O11" s="144">
        <v>1</v>
      </c>
    </row>
    <row r="12" spans="1:15">
      <c r="A12" s="120" t="str">
        <f>IF(YTD!A12="","",YTD!A12)</f>
        <v>Tyler Dougherty</v>
      </c>
      <c r="B12" s="59">
        <v>1</v>
      </c>
      <c r="C12" s="59">
        <v>2</v>
      </c>
      <c r="D12" s="59">
        <f t="shared" si="1"/>
        <v>4</v>
      </c>
      <c r="E12" s="124"/>
      <c r="F12" s="125"/>
      <c r="G12" s="125"/>
      <c r="H12" s="125"/>
      <c r="I12" s="125"/>
      <c r="K12" s="21" t="str">
        <f>IF(YTD!K12="","",YTD!K12)</f>
        <v>Tyler Simon</v>
      </c>
      <c r="L12" s="61"/>
      <c r="M12" s="61"/>
      <c r="N12" s="86" t="str">
        <f t="shared" si="0"/>
        <v/>
      </c>
      <c r="O12" s="144"/>
    </row>
    <row r="13" spans="1:15">
      <c r="A13" s="120" t="str">
        <f>IF(YTD!A13="","",YTD!A13)</f>
        <v>Giovanni Lester</v>
      </c>
      <c r="B13" s="59">
        <v>1</v>
      </c>
      <c r="C13" s="59"/>
      <c r="D13" s="59">
        <f t="shared" si="1"/>
        <v>2</v>
      </c>
      <c r="E13" s="124"/>
      <c r="F13" s="125"/>
      <c r="G13" s="125"/>
      <c r="H13" s="125"/>
      <c r="I13" s="125"/>
      <c r="K13" s="21" t="str">
        <f>IF(YTD!K13="","",YTD!K13)</f>
        <v/>
      </c>
      <c r="L13" s="61"/>
      <c r="M13" s="61"/>
      <c r="N13" s="86" t="str">
        <f t="shared" si="0"/>
        <v/>
      </c>
      <c r="O13" s="144"/>
    </row>
    <row r="14" spans="1:15">
      <c r="A14" s="120" t="str">
        <f>IF(YTD!A14="","",YTD!A14)</f>
        <v>Garret Fittery</v>
      </c>
      <c r="B14" s="59"/>
      <c r="C14" s="59">
        <v>1</v>
      </c>
      <c r="D14" s="59">
        <f t="shared" si="1"/>
        <v>1</v>
      </c>
      <c r="E14" s="124"/>
      <c r="F14" s="125"/>
      <c r="G14" s="125"/>
      <c r="H14" s="125"/>
      <c r="I14" s="125"/>
      <c r="K14" s="21" t="str">
        <f>IF(YTD!K14="","",YTD!K14)</f>
        <v/>
      </c>
      <c r="L14" s="61"/>
      <c r="M14" s="61"/>
      <c r="N14" s="86" t="str">
        <f t="shared" si="0"/>
        <v/>
      </c>
      <c r="O14" s="144"/>
    </row>
    <row r="15" spans="1:15">
      <c r="A15" s="120" t="str">
        <f>IF(YTD!A15="","",YTD!A15)</f>
        <v>Evan Hosler</v>
      </c>
      <c r="B15" s="59">
        <v>8</v>
      </c>
      <c r="C15" s="59">
        <v>7</v>
      </c>
      <c r="D15" s="59">
        <f t="shared" si="1"/>
        <v>23</v>
      </c>
      <c r="E15" s="124"/>
      <c r="F15" s="125"/>
      <c r="G15" s="125"/>
      <c r="H15" s="125"/>
      <c r="I15" s="125"/>
      <c r="K15" s="21" t="str">
        <f>IF(YTD!K15="","",YTD!K15)</f>
        <v/>
      </c>
      <c r="L15" s="61"/>
      <c r="M15" s="61"/>
      <c r="N15" s="86" t="str">
        <f t="shared" si="0"/>
        <v/>
      </c>
      <c r="O15" s="144"/>
    </row>
    <row r="16" spans="1:15">
      <c r="A16" s="120" t="str">
        <f>IF(YTD!A16="","",YTD!A16)</f>
        <v>Colby Waqner</v>
      </c>
      <c r="B16" s="59"/>
      <c r="C16" s="59"/>
      <c r="D16" s="59" t="str">
        <f t="shared" si="1"/>
        <v/>
      </c>
      <c r="E16" s="124"/>
      <c r="F16" s="125"/>
      <c r="G16" s="125"/>
      <c r="H16" s="125"/>
      <c r="I16" s="125"/>
      <c r="K16" s="21" t="str">
        <f>IF(YTD!K16="","",YTD!K16)</f>
        <v/>
      </c>
      <c r="L16" s="61"/>
      <c r="M16" s="61"/>
      <c r="N16" s="86" t="str">
        <f t="shared" si="0"/>
        <v/>
      </c>
      <c r="O16" s="144"/>
    </row>
    <row r="17" spans="1:15">
      <c r="A17" s="120" t="str">
        <f>IF(YTD!A17="","",YTD!A17)</f>
        <v>Isaac Perron</v>
      </c>
      <c r="B17" s="59">
        <v>2</v>
      </c>
      <c r="C17" s="59">
        <v>4</v>
      </c>
      <c r="D17" s="59">
        <f t="shared" si="1"/>
        <v>8</v>
      </c>
      <c r="E17" s="124"/>
      <c r="F17" s="125"/>
      <c r="G17" s="125"/>
      <c r="H17" s="125">
        <v>2</v>
      </c>
      <c r="I17" s="125"/>
      <c r="K17" s="21" t="str">
        <f>IF(YTD!K17="","",YTD!K17)</f>
        <v/>
      </c>
      <c r="L17" s="61"/>
      <c r="M17" s="61"/>
      <c r="N17" s="86" t="str">
        <f t="shared" si="0"/>
        <v/>
      </c>
      <c r="O17" s="144"/>
    </row>
    <row r="18" spans="1:15">
      <c r="A18" s="120" t="str">
        <f>IF(YTD!A18="","",YTD!A18)</f>
        <v>Nick Griest</v>
      </c>
      <c r="B18" s="59"/>
      <c r="C18" s="59"/>
      <c r="D18" s="59" t="str">
        <f t="shared" si="1"/>
        <v/>
      </c>
      <c r="E18" s="124"/>
      <c r="F18" s="125"/>
      <c r="G18" s="125"/>
      <c r="H18" s="125"/>
      <c r="I18" s="125"/>
      <c r="K18" s="21" t="str">
        <f>IF(YTD!K18="","",YTD!K18)</f>
        <v/>
      </c>
      <c r="L18" s="61"/>
      <c r="M18" s="61"/>
      <c r="N18" s="86" t="str">
        <f t="shared" si="0"/>
        <v/>
      </c>
      <c r="O18" s="144"/>
    </row>
    <row r="19" spans="1:15" ht="13">
      <c r="A19" s="120" t="str">
        <f>IF(YTD!A19="","",YTD!A19)</f>
        <v>Preston Martin</v>
      </c>
      <c r="B19" s="59"/>
      <c r="C19" s="59"/>
      <c r="D19" s="59" t="str">
        <f t="shared" si="1"/>
        <v/>
      </c>
      <c r="E19" s="124"/>
      <c r="F19" s="125"/>
      <c r="G19" s="125"/>
      <c r="H19" s="125"/>
      <c r="I19" s="125"/>
      <c r="K19" s="38" t="s">
        <v>22</v>
      </c>
      <c r="L19" s="39">
        <f>IF(SUM(L5:L18)=0,"",SUM(L5:L18))</f>
        <v>4</v>
      </c>
      <c r="M19" s="39">
        <f>IF(SUM(M5:M18)=0,"",SUM(M5:M18))</f>
        <v>84</v>
      </c>
      <c r="N19" s="147">
        <f>IFERROR(IF(L19="","",M19/L19),0)</f>
        <v>21</v>
      </c>
      <c r="O19" s="40">
        <f>IF(SUM(O5:O18)=0,"",SUM(O5:O18))</f>
        <v>1</v>
      </c>
    </row>
    <row r="20" spans="1:15" ht="13">
      <c r="A20" s="120" t="str">
        <f>IF(YTD!A20="","",YTD!A20)</f>
        <v>Dalton Gainer</v>
      </c>
      <c r="B20" s="59"/>
      <c r="C20" s="59"/>
      <c r="D20" s="59" t="str">
        <f t="shared" si="1"/>
        <v/>
      </c>
      <c r="E20" s="124"/>
      <c r="F20" s="125"/>
      <c r="G20" s="125"/>
      <c r="H20" s="125"/>
      <c r="I20" s="125"/>
      <c r="K20" s="56" t="str">
        <f>$F$1</f>
        <v>LS</v>
      </c>
      <c r="L20" s="71">
        <v>1</v>
      </c>
      <c r="M20" s="70">
        <v>32</v>
      </c>
      <c r="N20" s="86">
        <f>IF(L20=0,"",M20/L20)</f>
        <v>32</v>
      </c>
      <c r="O20" s="70"/>
    </row>
    <row r="21" spans="1:15">
      <c r="A21" s="120" t="str">
        <f>IF(YTD!A21="","",YTD!A21)</f>
        <v>Cayden Warner</v>
      </c>
      <c r="B21" s="59"/>
      <c r="C21" s="59">
        <v>3</v>
      </c>
      <c r="D21" s="59">
        <f t="shared" si="1"/>
        <v>3</v>
      </c>
      <c r="E21" s="124"/>
      <c r="F21" s="125"/>
      <c r="G21" s="125"/>
      <c r="H21" s="125"/>
      <c r="I21" s="125"/>
    </row>
    <row r="22" spans="1:15">
      <c r="A22" s="120" t="str">
        <f>IF(YTD!A22="","",YTD!A22)</f>
        <v>Ben Wagner</v>
      </c>
      <c r="B22" s="59"/>
      <c r="C22" s="59"/>
      <c r="D22" s="59" t="str">
        <f t="shared" si="1"/>
        <v/>
      </c>
      <c r="E22" s="124"/>
      <c r="F22" s="125"/>
      <c r="G22" s="125"/>
      <c r="H22" s="125">
        <v>1</v>
      </c>
      <c r="I22" s="125"/>
    </row>
    <row r="23" spans="1:15">
      <c r="A23" s="120" t="str">
        <f>IF(YTD!A23="","",YTD!A23)</f>
        <v>Troy Kolk</v>
      </c>
      <c r="B23" s="59"/>
      <c r="C23" s="59"/>
      <c r="D23" s="59" t="str">
        <f t="shared" si="1"/>
        <v/>
      </c>
      <c r="E23" s="124"/>
      <c r="F23" s="125"/>
      <c r="G23" s="125"/>
      <c r="H23" s="125"/>
      <c r="I23" s="125"/>
    </row>
    <row r="24" spans="1:15" ht="13">
      <c r="A24" s="120" t="str">
        <f>IF(YTD!A24="","",YTD!A24)</f>
        <v>Tyler Hartl</v>
      </c>
      <c r="B24" s="59"/>
      <c r="C24" s="59"/>
      <c r="D24" s="59" t="str">
        <f t="shared" si="1"/>
        <v/>
      </c>
      <c r="E24" s="124"/>
      <c r="F24" s="125"/>
      <c r="G24" s="125"/>
      <c r="H24" s="125"/>
      <c r="I24" s="125"/>
      <c r="K24" s="36" t="s">
        <v>24</v>
      </c>
    </row>
    <row r="25" spans="1:15" ht="13">
      <c r="A25" s="120" t="str">
        <f>IF(YTD!A25="","",YTD!A25)</f>
        <v>Jake Harbach</v>
      </c>
      <c r="B25" s="59"/>
      <c r="C25" s="59"/>
      <c r="D25" s="59" t="str">
        <f t="shared" si="1"/>
        <v/>
      </c>
      <c r="E25" s="124"/>
      <c r="F25" s="125"/>
      <c r="G25" s="125"/>
      <c r="H25" s="125"/>
      <c r="I25" s="125"/>
      <c r="K25" s="19" t="s">
        <v>9</v>
      </c>
      <c r="L25" s="19" t="s">
        <v>18</v>
      </c>
      <c r="M25" s="19" t="s">
        <v>25</v>
      </c>
      <c r="N25" s="19" t="s">
        <v>20</v>
      </c>
      <c r="O25" s="20" t="s">
        <v>26</v>
      </c>
    </row>
    <row r="26" spans="1:15">
      <c r="A26" s="120" t="str">
        <f>IF(YTD!A26="","",YTD!A26)</f>
        <v>Brooklyn Bicksler</v>
      </c>
      <c r="B26" s="59"/>
      <c r="C26" s="59">
        <v>1</v>
      </c>
      <c r="D26" s="59">
        <f t="shared" si="1"/>
        <v>1</v>
      </c>
      <c r="E26" s="124"/>
      <c r="F26" s="125"/>
      <c r="G26" s="125"/>
      <c r="H26" s="125"/>
      <c r="I26" s="125"/>
      <c r="K26" s="21" t="str">
        <f>IF(YTD!K26="","",YTD!K26)</f>
        <v>Tyler Simon</v>
      </c>
      <c r="L26" s="72">
        <v>6</v>
      </c>
      <c r="M26" s="72">
        <v>343</v>
      </c>
      <c r="N26" s="24">
        <f t="shared" ref="N26:N32" si="2">IF(L26=0,"",M26/L26)</f>
        <v>57.166666666666664</v>
      </c>
      <c r="O26" s="74">
        <v>2</v>
      </c>
    </row>
    <row r="27" spans="1:15">
      <c r="A27" s="120" t="str">
        <f>IF(YTD!A27="","",YTD!A27)</f>
        <v>Chris Shaw</v>
      </c>
      <c r="B27" s="59"/>
      <c r="C27" s="59"/>
      <c r="D27" s="59" t="str">
        <f t="shared" si="1"/>
        <v/>
      </c>
      <c r="E27" s="124"/>
      <c r="F27" s="125"/>
      <c r="G27" s="125"/>
      <c r="H27" s="125"/>
      <c r="I27" s="125"/>
      <c r="K27" s="21" t="str">
        <f>IF(YTD!K27="","",YTD!K27)</f>
        <v>Niko Gavala</v>
      </c>
      <c r="L27" s="61">
        <v>1</v>
      </c>
      <c r="M27" s="61">
        <v>50</v>
      </c>
      <c r="N27" s="24">
        <f t="shared" si="2"/>
        <v>50</v>
      </c>
      <c r="O27" s="144">
        <v>0</v>
      </c>
    </row>
    <row r="28" spans="1:15">
      <c r="A28" s="120" t="str">
        <f>IF(YTD!A28="","",YTD!A28)</f>
        <v>Tyler Hartl</v>
      </c>
      <c r="B28" s="59"/>
      <c r="C28" s="59"/>
      <c r="D28" s="59" t="str">
        <f t="shared" si="1"/>
        <v/>
      </c>
      <c r="E28" s="124"/>
      <c r="F28" s="125"/>
      <c r="G28" s="125"/>
      <c r="H28" s="125"/>
      <c r="I28" s="125"/>
      <c r="K28" s="21" t="str">
        <f>IF(YTD!K28="","",YTD!K28)</f>
        <v/>
      </c>
      <c r="L28" s="61"/>
      <c r="M28" s="61"/>
      <c r="N28" s="24" t="str">
        <f t="shared" si="2"/>
        <v/>
      </c>
      <c r="O28" s="144"/>
    </row>
    <row r="29" spans="1:15">
      <c r="A29" s="120" t="str">
        <f>IF(YTD!A29="","",YTD!A29)</f>
        <v>Maliki Rivera</v>
      </c>
      <c r="B29" s="59"/>
      <c r="C29" s="59"/>
      <c r="D29" s="59" t="str">
        <f t="shared" si="1"/>
        <v/>
      </c>
      <c r="E29" s="124"/>
      <c r="F29" s="125"/>
      <c r="G29" s="125"/>
      <c r="H29" s="125"/>
      <c r="I29" s="125"/>
      <c r="K29" s="21" t="str">
        <f>IF(YTD!K29="","",YTD!K29)</f>
        <v/>
      </c>
      <c r="L29" s="61"/>
      <c r="M29" s="61"/>
      <c r="N29" s="24" t="str">
        <f t="shared" si="2"/>
        <v/>
      </c>
      <c r="O29" s="144"/>
    </row>
    <row r="30" spans="1:15">
      <c r="A30" s="120" t="str">
        <f>IF(YTD!A30="","",YTD!A30)</f>
        <v>Cole Lastinger</v>
      </c>
      <c r="B30" s="59"/>
      <c r="C30" s="59"/>
      <c r="D30" s="59" t="str">
        <f t="shared" si="1"/>
        <v/>
      </c>
      <c r="E30" s="124"/>
      <c r="F30" s="125"/>
      <c r="G30" s="125"/>
      <c r="H30" s="125"/>
      <c r="I30" s="125"/>
      <c r="K30" s="21" t="str">
        <f>IF(YTD!K30="","",YTD!K30)</f>
        <v/>
      </c>
      <c r="L30" s="61"/>
      <c r="M30" s="61"/>
      <c r="N30" s="24" t="str">
        <f t="shared" si="2"/>
        <v/>
      </c>
      <c r="O30" s="144"/>
    </row>
    <row r="31" spans="1:15" ht="13">
      <c r="A31" s="120" t="str">
        <f>IF(YTD!A31="","",YTD!A31)</f>
        <v>Dominic Pietsch</v>
      </c>
      <c r="B31" s="59"/>
      <c r="C31" s="59"/>
      <c r="D31" s="59" t="str">
        <f t="shared" si="1"/>
        <v/>
      </c>
      <c r="E31" s="124"/>
      <c r="F31" s="125"/>
      <c r="G31" s="125"/>
      <c r="H31" s="125"/>
      <c r="I31" s="125"/>
      <c r="K31" s="38" t="s">
        <v>22</v>
      </c>
      <c r="L31" s="39">
        <f>IF(SUM(L26:L30)=0,"",SUM(L26:L30))</f>
        <v>7</v>
      </c>
      <c r="M31" s="39">
        <f>IF(SUM(M26:M30)=0,"",SUM(M26:M30))</f>
        <v>393</v>
      </c>
      <c r="N31" s="31">
        <f>IF(L31="","",M31/L31)</f>
        <v>56.142857142857146</v>
      </c>
      <c r="O31" s="39">
        <f>IF(SUM(O26:O30)=0,"",SUM(O26:O30))</f>
        <v>2</v>
      </c>
    </row>
    <row r="32" spans="1:15" ht="13">
      <c r="A32" s="120" t="str">
        <f>IF(YTD!A32="","",YTD!A32)</f>
        <v>Chris Pagano</v>
      </c>
      <c r="B32" s="59"/>
      <c r="C32" s="59"/>
      <c r="D32" s="59" t="str">
        <f t="shared" si="1"/>
        <v/>
      </c>
      <c r="E32" s="124"/>
      <c r="F32" s="125"/>
      <c r="G32" s="125"/>
      <c r="H32" s="125"/>
      <c r="I32" s="125"/>
      <c r="K32" s="56" t="str">
        <f>$F$1</f>
        <v>LS</v>
      </c>
      <c r="L32" s="73"/>
      <c r="M32" s="70"/>
      <c r="N32" s="31" t="str">
        <f t="shared" si="2"/>
        <v/>
      </c>
      <c r="O32" s="70"/>
    </row>
    <row r="33" spans="1:15">
      <c r="A33" s="120" t="str">
        <f>IF(YTD!A33="","",YTD!A33)</f>
        <v>Jake Martin</v>
      </c>
      <c r="B33" s="59"/>
      <c r="C33" s="59"/>
      <c r="D33" s="59" t="str">
        <f t="shared" si="1"/>
        <v/>
      </c>
      <c r="E33" s="124"/>
      <c r="F33" s="125"/>
      <c r="G33" s="125"/>
      <c r="H33" s="125"/>
      <c r="I33" s="125"/>
      <c r="L33" t="s">
        <v>27</v>
      </c>
    </row>
    <row r="34" spans="1:15">
      <c r="A34" s="120" t="str">
        <f>IF(YTD!A34="","",YTD!A34)</f>
        <v>Mason Morales</v>
      </c>
      <c r="B34" s="59"/>
      <c r="C34" s="59"/>
      <c r="D34" s="59" t="str">
        <f t="shared" si="1"/>
        <v/>
      </c>
      <c r="E34" s="124"/>
      <c r="F34" s="125"/>
      <c r="G34" s="125"/>
      <c r="H34" s="125"/>
      <c r="I34" s="125"/>
    </row>
    <row r="35" spans="1:15" ht="13">
      <c r="A35" s="120" t="str">
        <f>IF(YTD!A35="","",YTD!A35)</f>
        <v>Vinny Lester</v>
      </c>
      <c r="B35" s="59"/>
      <c r="C35" s="59"/>
      <c r="D35" s="59" t="str">
        <f t="shared" si="1"/>
        <v/>
      </c>
      <c r="E35" s="124"/>
      <c r="F35" s="125"/>
      <c r="G35" s="125"/>
      <c r="H35" s="125"/>
      <c r="I35" s="125"/>
      <c r="K35" s="36" t="s">
        <v>28</v>
      </c>
    </row>
    <row r="36" spans="1:15" ht="13">
      <c r="A36" s="120" t="str">
        <f>IF(YTD!A36="","",YTD!A36)</f>
        <v/>
      </c>
      <c r="B36" s="59"/>
      <c r="C36" s="59"/>
      <c r="D36" s="59" t="str">
        <f t="shared" si="1"/>
        <v/>
      </c>
      <c r="E36" s="124"/>
      <c r="F36" s="125"/>
      <c r="G36" s="125"/>
      <c r="H36" s="125"/>
      <c r="I36" s="125"/>
      <c r="K36" s="19" t="s">
        <v>9</v>
      </c>
      <c r="L36" s="19" t="s">
        <v>18</v>
      </c>
      <c r="M36" s="19" t="s">
        <v>25</v>
      </c>
      <c r="N36" s="19" t="s">
        <v>20</v>
      </c>
      <c r="O36" s="20" t="s">
        <v>29</v>
      </c>
    </row>
    <row r="37" spans="1:15">
      <c r="A37" s="120" t="str">
        <f>IF(YTD!A37="","",YTD!A37)</f>
        <v/>
      </c>
      <c r="B37" s="59"/>
      <c r="C37" s="59"/>
      <c r="D37" s="59" t="str">
        <f t="shared" si="1"/>
        <v/>
      </c>
      <c r="E37" s="124"/>
      <c r="F37" s="125"/>
      <c r="G37" s="125"/>
      <c r="H37" s="125"/>
      <c r="I37" s="125"/>
      <c r="K37" s="21" t="str">
        <f>IF(YTD!K37="","",YTD!K37)</f>
        <v>Jake Novak</v>
      </c>
      <c r="L37" s="61">
        <v>6</v>
      </c>
      <c r="M37" s="75">
        <v>218</v>
      </c>
      <c r="N37" s="24">
        <f>IF(L37=0,"",M37/L37)</f>
        <v>36.333333333333336</v>
      </c>
      <c r="O37" s="144">
        <v>1</v>
      </c>
    </row>
    <row r="38" spans="1:15">
      <c r="A38" s="120" t="str">
        <f>IF(YTD!A38="","",YTD!A38)</f>
        <v/>
      </c>
      <c r="B38" s="59"/>
      <c r="C38" s="59"/>
      <c r="D38" s="59" t="str">
        <f t="shared" si="1"/>
        <v/>
      </c>
      <c r="E38" s="124"/>
      <c r="F38" s="125"/>
      <c r="G38" s="125"/>
      <c r="H38" s="125"/>
      <c r="I38" s="125"/>
      <c r="K38" s="21" t="str">
        <f>IF(YTD!K38="","",YTD!K38)</f>
        <v/>
      </c>
      <c r="L38" s="61"/>
      <c r="M38" s="75"/>
      <c r="N38" s="24" t="str">
        <f>IF(L38=0,"",M38/L38)</f>
        <v/>
      </c>
      <c r="O38" s="144"/>
    </row>
    <row r="39" spans="1:15">
      <c r="A39" s="120" t="str">
        <f>IF(YTD!A39="","",YTD!A39)</f>
        <v/>
      </c>
      <c r="B39" s="59"/>
      <c r="C39" s="59"/>
      <c r="D39" s="59" t="str">
        <f t="shared" si="1"/>
        <v/>
      </c>
      <c r="E39" s="124"/>
      <c r="F39" s="125"/>
      <c r="G39" s="125"/>
      <c r="H39" s="125"/>
      <c r="I39" s="125"/>
      <c r="K39" s="21" t="str">
        <f>IF(YTD!K39="","",YTD!K39)</f>
        <v/>
      </c>
      <c r="L39" s="61"/>
      <c r="M39" s="75"/>
      <c r="N39" s="24" t="str">
        <f>IF(L39=0,"",M39/L39)</f>
        <v/>
      </c>
      <c r="O39" s="144"/>
    </row>
    <row r="40" spans="1:15" ht="13">
      <c r="A40" s="120" t="str">
        <f>IF(YTD!A40="","",YTD!A40)</f>
        <v/>
      </c>
      <c r="B40" s="59"/>
      <c r="C40" s="59"/>
      <c r="D40" s="59" t="str">
        <f t="shared" si="1"/>
        <v/>
      </c>
      <c r="E40" s="124"/>
      <c r="F40" s="125"/>
      <c r="G40" s="125"/>
      <c r="H40" s="125"/>
      <c r="I40" s="125"/>
      <c r="K40" s="38" t="s">
        <v>22</v>
      </c>
      <c r="L40" s="39">
        <f>IF(SUM(L37:L39)=0,"",SUM(L37:L39))</f>
        <v>6</v>
      </c>
      <c r="M40" s="39">
        <f>IF(SUM(M37:M39)=0,"",SUM(M37:M39))</f>
        <v>218</v>
      </c>
      <c r="N40" s="31">
        <f>IF(L40="","",M40/L40)</f>
        <v>36.333333333333336</v>
      </c>
      <c r="O40" s="39">
        <f>IF(SUM(O37:O39)=0,"",SUM(O37:O39))</f>
        <v>1</v>
      </c>
    </row>
    <row r="41" spans="1:15" ht="13">
      <c r="A41" s="120" t="str">
        <f>IF(YTD!A41="","",YTD!A41)</f>
        <v/>
      </c>
      <c r="B41" s="59"/>
      <c r="C41" s="59"/>
      <c r="D41" s="59" t="str">
        <f t="shared" si="1"/>
        <v/>
      </c>
      <c r="E41" s="124"/>
      <c r="F41" s="125"/>
      <c r="G41" s="125"/>
      <c r="H41" s="125"/>
      <c r="I41" s="125"/>
      <c r="K41" s="56" t="str">
        <f>$F$1</f>
        <v>LS</v>
      </c>
      <c r="L41" s="73">
        <v>4</v>
      </c>
      <c r="M41" s="73">
        <v>126</v>
      </c>
      <c r="N41" s="31">
        <f>IF(L41=0,"",M41/L41)</f>
        <v>31.5</v>
      </c>
      <c r="O41" s="70">
        <v>1</v>
      </c>
    </row>
    <row r="42" spans="1:15">
      <c r="A42" s="120" t="str">
        <f>IF(YTD!A42="","",YTD!A42)</f>
        <v/>
      </c>
      <c r="B42" s="59"/>
      <c r="C42" s="59"/>
      <c r="D42" s="59" t="str">
        <f t="shared" si="1"/>
        <v/>
      </c>
      <c r="E42" s="124"/>
      <c r="F42" s="125"/>
      <c r="G42" s="125"/>
      <c r="H42" s="125"/>
      <c r="I42" s="125"/>
    </row>
    <row r="43" spans="1:15">
      <c r="A43" s="120" t="str">
        <f>IF(YTD!A43="","",YTD!A43)</f>
        <v/>
      </c>
      <c r="B43" s="59"/>
      <c r="C43" s="59"/>
      <c r="D43" s="59" t="str">
        <f t="shared" si="1"/>
        <v/>
      </c>
      <c r="E43" s="124"/>
      <c r="F43" s="125"/>
      <c r="G43" s="125"/>
      <c r="H43" s="125"/>
      <c r="I43" s="125"/>
    </row>
    <row r="44" spans="1:15">
      <c r="A44" s="120" t="str">
        <f>IF(YTD!A44="","",YTD!A44)</f>
        <v/>
      </c>
      <c r="B44" s="59"/>
      <c r="C44" s="59"/>
      <c r="D44" s="59" t="str">
        <f t="shared" si="1"/>
        <v/>
      </c>
      <c r="E44" s="124"/>
      <c r="F44" s="125"/>
      <c r="G44" s="125"/>
      <c r="H44" s="125"/>
      <c r="I44" s="125"/>
    </row>
    <row r="45" spans="1:15">
      <c r="A45" s="120" t="str">
        <f>IF(YTD!A45="","",YTD!A45)</f>
        <v/>
      </c>
      <c r="B45" s="59"/>
      <c r="C45" s="59"/>
      <c r="D45" s="59" t="str">
        <f t="shared" si="1"/>
        <v/>
      </c>
      <c r="E45" s="124"/>
      <c r="F45" s="125"/>
      <c r="G45" s="125"/>
      <c r="H45" s="125"/>
      <c r="I45" s="125"/>
    </row>
    <row r="46" spans="1:15">
      <c r="A46" s="120" t="str">
        <f>IF(YTD!A46="","",YTD!A46)</f>
        <v/>
      </c>
      <c r="B46" s="59"/>
      <c r="C46" s="59"/>
      <c r="D46" s="59" t="str">
        <f t="shared" si="1"/>
        <v/>
      </c>
      <c r="E46" s="124"/>
      <c r="F46" s="125"/>
      <c r="G46" s="125"/>
      <c r="H46" s="125"/>
      <c r="I46" s="125"/>
    </row>
    <row r="47" spans="1:15" ht="13">
      <c r="A47" s="126" t="s">
        <v>30</v>
      </c>
      <c r="B47" s="126">
        <f>SUM(B5:B46)</f>
        <v>28</v>
      </c>
      <c r="C47" s="126">
        <f t="shared" ref="C47:I47" si="3">SUM(C5:C46)</f>
        <v>47</v>
      </c>
      <c r="D47" s="126">
        <f t="shared" si="3"/>
        <v>103</v>
      </c>
      <c r="E47" s="148">
        <f t="shared" si="3"/>
        <v>2</v>
      </c>
      <c r="F47" s="126">
        <f t="shared" si="3"/>
        <v>2</v>
      </c>
      <c r="G47" s="126">
        <f t="shared" si="3"/>
        <v>0</v>
      </c>
      <c r="H47" s="126">
        <f t="shared" si="3"/>
        <v>4</v>
      </c>
      <c r="I47" s="126">
        <f t="shared" si="3"/>
        <v>0</v>
      </c>
    </row>
    <row r="49" spans="1:15" ht="13">
      <c r="A49" s="6"/>
      <c r="B49" s="6"/>
      <c r="C49" s="6"/>
      <c r="D49" s="6"/>
      <c r="E49" s="6"/>
      <c r="F49" s="7" t="s">
        <v>31</v>
      </c>
      <c r="G49" s="43"/>
      <c r="H49" s="6"/>
      <c r="I49" s="6"/>
      <c r="J49" s="6"/>
      <c r="K49" s="6"/>
      <c r="L49" s="6"/>
      <c r="M49" s="6"/>
      <c r="N49" s="6"/>
      <c r="O49" s="6"/>
    </row>
    <row r="51" spans="1:15" ht="13">
      <c r="A51" s="19" t="s">
        <v>32</v>
      </c>
      <c r="B51" s="19">
        <v>1</v>
      </c>
      <c r="C51" s="19">
        <v>2</v>
      </c>
      <c r="D51" s="19">
        <v>3</v>
      </c>
      <c r="E51" s="19">
        <v>4</v>
      </c>
      <c r="F51" s="19" t="s">
        <v>33</v>
      </c>
      <c r="G51" s="20" t="s">
        <v>34</v>
      </c>
      <c r="K51" s="44" t="s">
        <v>35</v>
      </c>
      <c r="L51" s="45"/>
      <c r="M51" s="19" t="s">
        <v>36</v>
      </c>
      <c r="N51" s="19" t="s">
        <v>37</v>
      </c>
      <c r="O51" s="20" t="s">
        <v>34</v>
      </c>
    </row>
    <row r="52" spans="1:15" ht="12.75" customHeight="1">
      <c r="A52" s="46" t="s">
        <v>22</v>
      </c>
      <c r="B52" s="61">
        <v>7</v>
      </c>
      <c r="C52" s="61">
        <v>0</v>
      </c>
      <c r="D52" s="61">
        <v>28</v>
      </c>
      <c r="E52" s="61">
        <v>6</v>
      </c>
      <c r="F52" s="61"/>
      <c r="G52" s="145">
        <f>SUM(B52:F52)</f>
        <v>41</v>
      </c>
      <c r="K52" s="47" t="s">
        <v>22</v>
      </c>
      <c r="L52" s="45"/>
      <c r="M52" s="61">
        <v>248</v>
      </c>
      <c r="N52" s="61">
        <v>76</v>
      </c>
      <c r="O52" s="145">
        <f>SUM(M52:N52)</f>
        <v>324</v>
      </c>
    </row>
    <row r="53" spans="1:15" ht="13">
      <c r="A53" s="56" t="str">
        <f>$F$1</f>
        <v>LS</v>
      </c>
      <c r="B53" s="72">
        <v>7</v>
      </c>
      <c r="C53" s="72">
        <v>6</v>
      </c>
      <c r="D53" s="72">
        <v>7</v>
      </c>
      <c r="E53" s="72">
        <v>0</v>
      </c>
      <c r="F53" s="72"/>
      <c r="G53" s="40">
        <f>SUM(B53:F53)</f>
        <v>20</v>
      </c>
      <c r="K53" s="155" t="str">
        <f>$F$1</f>
        <v>LS</v>
      </c>
      <c r="L53" s="156"/>
      <c r="M53" s="87">
        <v>83</v>
      </c>
      <c r="N53" s="87">
        <v>321</v>
      </c>
      <c r="O53" s="88">
        <f>SUM(M53:N53)</f>
        <v>404</v>
      </c>
    </row>
    <row r="54" spans="1:15" ht="12.75" customHeight="1"/>
    <row r="55" spans="1:15" ht="12.75" customHeight="1">
      <c r="A55" s="49" t="s">
        <v>38</v>
      </c>
      <c r="B55" s="19" t="s">
        <v>39</v>
      </c>
      <c r="C55" s="19" t="s">
        <v>40</v>
      </c>
      <c r="D55" s="19" t="s">
        <v>41</v>
      </c>
      <c r="E55" s="20" t="s">
        <v>42</v>
      </c>
      <c r="K55" s="36" t="s">
        <v>43</v>
      </c>
    </row>
    <row r="56" spans="1:15" ht="12.75" customHeight="1">
      <c r="A56" s="49" t="s">
        <v>44</v>
      </c>
      <c r="B56" s="72">
        <v>32</v>
      </c>
      <c r="C56" s="72">
        <v>83</v>
      </c>
      <c r="D56" s="24">
        <f>IF(B56="","",C56/B56)</f>
        <v>2.59375</v>
      </c>
      <c r="E56" s="74">
        <v>0</v>
      </c>
      <c r="K56" s="8" t="s">
        <v>45</v>
      </c>
      <c r="L56" s="149">
        <v>5</v>
      </c>
      <c r="M56" s="150"/>
      <c r="N56" s="151"/>
    </row>
    <row r="57" spans="1:15" ht="13">
      <c r="A57" s="49"/>
      <c r="K57" s="46" t="s">
        <v>46</v>
      </c>
      <c r="L57" s="149">
        <v>12</v>
      </c>
      <c r="M57" s="150"/>
      <c r="N57" s="151"/>
    </row>
    <row r="58" spans="1:15" ht="13">
      <c r="A58" s="49" t="s">
        <v>46</v>
      </c>
      <c r="B58" s="19" t="s">
        <v>48</v>
      </c>
      <c r="C58" s="19" t="s">
        <v>49</v>
      </c>
      <c r="D58" s="19" t="s">
        <v>40</v>
      </c>
      <c r="E58" s="19" t="s">
        <v>20</v>
      </c>
      <c r="F58" s="19" t="s">
        <v>50</v>
      </c>
      <c r="G58" s="19" t="s">
        <v>16</v>
      </c>
      <c r="H58" s="20" t="s">
        <v>42</v>
      </c>
      <c r="I58" s="51"/>
      <c r="K58" s="46" t="s">
        <v>47</v>
      </c>
      <c r="L58" s="149">
        <v>0</v>
      </c>
      <c r="M58" s="150"/>
      <c r="N58" s="151"/>
    </row>
    <row r="59" spans="1:15" ht="13">
      <c r="A59" s="49" t="s">
        <v>44</v>
      </c>
      <c r="B59" s="72">
        <v>23</v>
      </c>
      <c r="C59" s="72">
        <v>43</v>
      </c>
      <c r="D59" s="72">
        <v>321</v>
      </c>
      <c r="E59" s="37">
        <f>IF(C59=0,"",D59/B59)</f>
        <v>13.956521739130435</v>
      </c>
      <c r="F59" s="53">
        <f>IF(C59=0,"",B59/C59)</f>
        <v>0.53488372093023251</v>
      </c>
      <c r="G59" s="72">
        <v>4</v>
      </c>
      <c r="H59" s="74">
        <v>2</v>
      </c>
      <c r="J59" s="51"/>
      <c r="K59" s="46" t="s">
        <v>34</v>
      </c>
      <c r="L59" s="152">
        <f>SUM(L56:N58)</f>
        <v>17</v>
      </c>
      <c r="M59" s="153"/>
      <c r="N59" s="154"/>
    </row>
  </sheetData>
  <mergeCells count="5">
    <mergeCell ref="L58:N58"/>
    <mergeCell ref="L59:N59"/>
    <mergeCell ref="K53:L53"/>
    <mergeCell ref="L56:N56"/>
    <mergeCell ref="L57:N57"/>
  </mergeCells>
  <pageMargins left="0.5" right="0.5" top="0.48958333333333331" bottom="0.27083333333333331" header="0.26041666666666669" footer="0.51180555555555596"/>
  <pageSetup fitToWidth="0" fitToHeight="0" orientation="portrait" r:id="rId1"/>
  <headerFooter alignWithMargins="0">
    <oddHeader>&amp;L&amp;"Times New Roman,Regular"&amp;12           &amp;"Calibri,Bold"&amp;14 2017 MANHEIM CENTRAL BARONS FOOTBALL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9"/>
  <sheetViews>
    <sheetView view="pageLayout" topLeftCell="A4" zoomScaleNormal="100" workbookViewId="0">
      <selection activeCell="N22" sqref="N22"/>
    </sheetView>
  </sheetViews>
  <sheetFormatPr defaultRowHeight="12.5"/>
  <cols>
    <col min="1" max="1" width="12.1796875" customWidth="1"/>
    <col min="2" max="2" width="7.179687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81640625" customWidth="1"/>
    <col min="8" max="8" width="4.81640625" customWidth="1"/>
    <col min="9" max="9" width="4.1796875" customWidth="1"/>
    <col min="10" max="10" width="1.453125" customWidth="1"/>
    <col min="11" max="11" width="10.1796875" customWidth="1"/>
    <col min="12" max="12" width="3.54296875" customWidth="1"/>
    <col min="13" max="13" width="6.81640625" customWidth="1"/>
    <col min="14" max="14" width="4.54296875" customWidth="1"/>
    <col min="15" max="15" width="4.81640625" customWidth="1"/>
    <col min="16" max="16" width="9.1796875" customWidth="1"/>
  </cols>
  <sheetData>
    <row r="1" spans="1:15" ht="13">
      <c r="A1" s="128" t="s">
        <v>0</v>
      </c>
      <c r="B1" s="128"/>
      <c r="C1" s="128"/>
      <c r="D1" s="2"/>
      <c r="E1" s="129" t="s">
        <v>53</v>
      </c>
      <c r="F1" s="128" t="s">
        <v>61</v>
      </c>
      <c r="G1" s="128"/>
      <c r="H1" s="128"/>
      <c r="I1" s="2"/>
      <c r="J1" s="2"/>
      <c r="K1" s="127">
        <v>43007</v>
      </c>
      <c r="L1" s="55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pans="1:15" ht="13">
      <c r="A3" s="8"/>
      <c r="B3" s="9" t="s">
        <v>3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1"/>
      <c r="I3" s="12"/>
      <c r="J3" s="13"/>
      <c r="K3" s="14" t="s">
        <v>8</v>
      </c>
    </row>
    <row r="4" spans="1:15" ht="13">
      <c r="A4" s="121" t="s">
        <v>9</v>
      </c>
      <c r="B4" s="121" t="s">
        <v>10</v>
      </c>
      <c r="C4" s="121" t="s">
        <v>11</v>
      </c>
      <c r="D4" s="122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3" t="s">
        <v>17</v>
      </c>
      <c r="J4" s="18"/>
      <c r="K4" s="19" t="s">
        <v>9</v>
      </c>
      <c r="L4" s="19" t="s">
        <v>18</v>
      </c>
      <c r="M4" s="19" t="s">
        <v>19</v>
      </c>
      <c r="N4" s="19" t="s">
        <v>20</v>
      </c>
      <c r="O4" s="20" t="s">
        <v>21</v>
      </c>
    </row>
    <row r="5" spans="1:15">
      <c r="A5" s="120" t="str">
        <f>IF(YTD!A5="","",YTD!A5)</f>
        <v>Jake Novak</v>
      </c>
      <c r="B5" s="59">
        <v>1</v>
      </c>
      <c r="C5" s="59">
        <v>2</v>
      </c>
      <c r="D5" s="59">
        <f>IF(SUM(B5:C5)=0,"",(B5*2)+C5)</f>
        <v>4</v>
      </c>
      <c r="E5" s="124"/>
      <c r="F5" s="125"/>
      <c r="G5" s="125"/>
      <c r="H5" s="125"/>
      <c r="I5" s="125"/>
      <c r="K5" s="21" t="str">
        <f>IF(YTD!K5="","",YTD!K5)</f>
        <v>Ben Wagner</v>
      </c>
      <c r="L5" s="61"/>
      <c r="M5" s="61"/>
      <c r="N5" s="86" t="str">
        <f t="shared" ref="N5:N18" si="0">IF(L5=0,"",M5/L5)</f>
        <v/>
      </c>
      <c r="O5" s="144"/>
    </row>
    <row r="6" spans="1:15">
      <c r="A6" s="120" t="str">
        <f>IF(YTD!A6="","",YTD!A6)</f>
        <v>Will Rivers</v>
      </c>
      <c r="B6" s="59">
        <v>2</v>
      </c>
      <c r="C6" s="59">
        <v>3</v>
      </c>
      <c r="D6" s="59">
        <f t="shared" ref="D6:D46" si="1">IF(SUM(B6:C6)=0,"",(B6*2)+C6)</f>
        <v>7</v>
      </c>
      <c r="E6" s="124"/>
      <c r="F6" s="125"/>
      <c r="G6" s="125"/>
      <c r="H6" s="125"/>
      <c r="I6" s="125"/>
      <c r="K6" s="21" t="str">
        <f>IF(YTD!K6="","",YTD!K6)</f>
        <v>Tyler Flick</v>
      </c>
      <c r="L6" s="61"/>
      <c r="M6" s="61"/>
      <c r="N6" s="86" t="str">
        <f t="shared" si="0"/>
        <v/>
      </c>
      <c r="O6" s="144"/>
    </row>
    <row r="7" spans="1:15">
      <c r="A7" s="120" t="str">
        <f>IF(YTD!A7="","",YTD!A7)</f>
        <v xml:space="preserve">Tyler Simon </v>
      </c>
      <c r="B7" s="59">
        <v>2</v>
      </c>
      <c r="C7" s="59">
        <v>9</v>
      </c>
      <c r="D7" s="59">
        <f t="shared" si="1"/>
        <v>13</v>
      </c>
      <c r="E7" s="124"/>
      <c r="F7" s="125"/>
      <c r="G7" s="125"/>
      <c r="H7" s="125"/>
      <c r="I7" s="125"/>
      <c r="K7" s="21" t="str">
        <f>IF(YTD!K7="","",YTD!K7)</f>
        <v>Evan Hosler</v>
      </c>
      <c r="L7" s="61"/>
      <c r="M7" s="61"/>
      <c r="N7" s="86" t="str">
        <f t="shared" si="0"/>
        <v/>
      </c>
      <c r="O7" s="144"/>
    </row>
    <row r="8" spans="1:15">
      <c r="A8" s="120" t="str">
        <f>IF(YTD!A8="","",YTD!A8)</f>
        <v>Colin Erb</v>
      </c>
      <c r="B8" s="59">
        <v>5</v>
      </c>
      <c r="C8" s="59">
        <v>4</v>
      </c>
      <c r="D8" s="59">
        <f t="shared" si="1"/>
        <v>14</v>
      </c>
      <c r="E8" s="124">
        <v>1</v>
      </c>
      <c r="F8" s="125"/>
      <c r="G8" s="125"/>
      <c r="H8" s="125"/>
      <c r="I8" s="125"/>
      <c r="K8" s="21" t="str">
        <f>IF(YTD!K8="","",YTD!K8)</f>
        <v>Jake Novak</v>
      </c>
      <c r="L8" s="61"/>
      <c r="M8" s="61"/>
      <c r="N8" s="86" t="str">
        <f t="shared" si="0"/>
        <v/>
      </c>
      <c r="O8" s="144"/>
    </row>
    <row r="9" spans="1:15">
      <c r="A9" s="120" t="str">
        <f>IF(YTD!A9="","",YTD!A9)</f>
        <v>Tyler Flick</v>
      </c>
      <c r="B9" s="59">
        <v>4</v>
      </c>
      <c r="C9" s="59">
        <v>3</v>
      </c>
      <c r="D9" s="59">
        <f t="shared" si="1"/>
        <v>11</v>
      </c>
      <c r="E9" s="124"/>
      <c r="F9" s="125">
        <v>1</v>
      </c>
      <c r="G9" s="125"/>
      <c r="H9" s="125"/>
      <c r="I9" s="125"/>
      <c r="K9" s="21" t="str">
        <f>IF(YTD!K9="","",YTD!K9)</f>
        <v>Colby Wagner</v>
      </c>
      <c r="L9" s="61"/>
      <c r="M9" s="61"/>
      <c r="N9" s="86" t="str">
        <f t="shared" si="0"/>
        <v/>
      </c>
      <c r="O9" s="144"/>
    </row>
    <row r="10" spans="1:15">
      <c r="A10" s="120" t="str">
        <f>IF(YTD!A10="","",YTD!A10)</f>
        <v>Joe Kolk</v>
      </c>
      <c r="B10" s="59">
        <v>1</v>
      </c>
      <c r="C10" s="59">
        <v>8</v>
      </c>
      <c r="D10" s="59">
        <f t="shared" si="1"/>
        <v>10</v>
      </c>
      <c r="E10" s="124">
        <v>0.5</v>
      </c>
      <c r="F10" s="125"/>
      <c r="G10" s="125"/>
      <c r="H10" s="125"/>
      <c r="I10" s="125"/>
      <c r="K10" s="21" t="str">
        <f>IF(YTD!K10="","",YTD!K10)</f>
        <v>Will Rivers</v>
      </c>
      <c r="L10" s="61"/>
      <c r="M10" s="61"/>
      <c r="N10" s="86" t="str">
        <f t="shared" si="0"/>
        <v/>
      </c>
      <c r="O10" s="144"/>
    </row>
    <row r="11" spans="1:15">
      <c r="A11" s="120" t="str">
        <f>IF(YTD!A11="","",YTD!A11)</f>
        <v>Landan Moyer</v>
      </c>
      <c r="B11" s="59">
        <v>1</v>
      </c>
      <c r="C11" s="59">
        <v>8</v>
      </c>
      <c r="D11" s="59">
        <f t="shared" si="1"/>
        <v>10</v>
      </c>
      <c r="E11" s="124"/>
      <c r="F11" s="125"/>
      <c r="G11" s="125"/>
      <c r="H11" s="125"/>
      <c r="I11" s="125"/>
      <c r="K11" s="21" t="str">
        <f>IF(YTD!K11="","",YTD!K11)</f>
        <v>Isaac Perron</v>
      </c>
      <c r="L11" s="61"/>
      <c r="M11" s="61"/>
      <c r="N11" s="86" t="str">
        <f t="shared" si="0"/>
        <v/>
      </c>
      <c r="O11" s="144"/>
    </row>
    <row r="12" spans="1:15">
      <c r="A12" s="120" t="str">
        <f>IF(YTD!A12="","",YTD!A12)</f>
        <v>Tyler Dougherty</v>
      </c>
      <c r="B12" s="59">
        <v>1</v>
      </c>
      <c r="C12" s="59">
        <v>4</v>
      </c>
      <c r="D12" s="59">
        <f t="shared" si="1"/>
        <v>6</v>
      </c>
      <c r="E12" s="124"/>
      <c r="F12" s="125"/>
      <c r="G12" s="125"/>
      <c r="H12" s="125"/>
      <c r="I12" s="125"/>
      <c r="K12" s="21" t="str">
        <f>IF(YTD!K12="","",YTD!K12)</f>
        <v>Tyler Simon</v>
      </c>
      <c r="L12" s="61"/>
      <c r="M12" s="61"/>
      <c r="N12" s="86" t="str">
        <f t="shared" si="0"/>
        <v/>
      </c>
      <c r="O12" s="144"/>
    </row>
    <row r="13" spans="1:15">
      <c r="A13" s="120" t="str">
        <f>IF(YTD!A13="","",YTD!A13)</f>
        <v>Giovanni Lester</v>
      </c>
      <c r="B13" s="59"/>
      <c r="C13" s="59">
        <v>2</v>
      </c>
      <c r="D13" s="59">
        <f t="shared" si="1"/>
        <v>2</v>
      </c>
      <c r="E13" s="124"/>
      <c r="F13" s="125"/>
      <c r="G13" s="125"/>
      <c r="H13" s="125"/>
      <c r="I13" s="125"/>
      <c r="K13" s="21" t="str">
        <f>IF(YTD!K13="","",YTD!K13)</f>
        <v/>
      </c>
      <c r="L13" s="61"/>
      <c r="M13" s="61"/>
      <c r="N13" s="86" t="str">
        <f t="shared" si="0"/>
        <v/>
      </c>
      <c r="O13" s="144"/>
    </row>
    <row r="14" spans="1:15">
      <c r="A14" s="120" t="str">
        <f>IF(YTD!A14="","",YTD!A14)</f>
        <v>Garret Fittery</v>
      </c>
      <c r="B14" s="59">
        <v>4</v>
      </c>
      <c r="C14" s="59">
        <v>5</v>
      </c>
      <c r="D14" s="59">
        <f t="shared" si="1"/>
        <v>13</v>
      </c>
      <c r="E14" s="124">
        <v>0.5</v>
      </c>
      <c r="F14" s="125"/>
      <c r="G14" s="125"/>
      <c r="H14" s="125"/>
      <c r="I14" s="125"/>
      <c r="K14" s="21" t="str">
        <f>IF(YTD!K14="","",YTD!K14)</f>
        <v/>
      </c>
      <c r="L14" s="61"/>
      <c r="M14" s="61"/>
      <c r="N14" s="86" t="str">
        <f t="shared" si="0"/>
        <v/>
      </c>
      <c r="O14" s="144"/>
    </row>
    <row r="15" spans="1:15">
      <c r="A15" s="120" t="str">
        <f>IF(YTD!A15="","",YTD!A15)</f>
        <v>Evan Hosler</v>
      </c>
      <c r="B15" s="59">
        <v>2</v>
      </c>
      <c r="C15" s="59">
        <v>4</v>
      </c>
      <c r="D15" s="59">
        <f t="shared" si="1"/>
        <v>8</v>
      </c>
      <c r="E15" s="124"/>
      <c r="F15" s="125"/>
      <c r="G15" s="125"/>
      <c r="H15" s="125"/>
      <c r="I15" s="125"/>
      <c r="K15" s="21" t="str">
        <f>IF(YTD!K15="","",YTD!K15)</f>
        <v/>
      </c>
      <c r="L15" s="61"/>
      <c r="M15" s="61"/>
      <c r="N15" s="86" t="str">
        <f t="shared" si="0"/>
        <v/>
      </c>
      <c r="O15" s="144"/>
    </row>
    <row r="16" spans="1:15">
      <c r="A16" s="120" t="str">
        <f>IF(YTD!A16="","",YTD!A16)</f>
        <v>Colby Waqner</v>
      </c>
      <c r="B16" s="59"/>
      <c r="C16" s="59"/>
      <c r="D16" s="59" t="str">
        <f t="shared" si="1"/>
        <v/>
      </c>
      <c r="E16" s="124"/>
      <c r="F16" s="125"/>
      <c r="G16" s="125"/>
      <c r="H16" s="125"/>
      <c r="I16" s="125"/>
      <c r="K16" s="21" t="str">
        <f>IF(YTD!K16="","",YTD!K16)</f>
        <v/>
      </c>
      <c r="L16" s="61"/>
      <c r="M16" s="61"/>
      <c r="N16" s="86" t="str">
        <f t="shared" si="0"/>
        <v/>
      </c>
      <c r="O16" s="144"/>
    </row>
    <row r="17" spans="1:15">
      <c r="A17" s="120" t="str">
        <f>IF(YTD!A17="","",YTD!A17)</f>
        <v>Isaac Perron</v>
      </c>
      <c r="B17" s="59">
        <v>1</v>
      </c>
      <c r="C17" s="59">
        <v>2</v>
      </c>
      <c r="D17" s="59">
        <f t="shared" si="1"/>
        <v>4</v>
      </c>
      <c r="E17" s="124"/>
      <c r="F17" s="125"/>
      <c r="G17" s="125"/>
      <c r="H17" s="125"/>
      <c r="I17" s="125"/>
      <c r="K17" s="21" t="str">
        <f>IF(YTD!K17="","",YTD!K17)</f>
        <v/>
      </c>
      <c r="L17" s="61"/>
      <c r="M17" s="61"/>
      <c r="N17" s="86" t="str">
        <f t="shared" si="0"/>
        <v/>
      </c>
      <c r="O17" s="144"/>
    </row>
    <row r="18" spans="1:15">
      <c r="A18" s="120" t="str">
        <f>IF(YTD!A18="","",YTD!A18)</f>
        <v>Nick Griest</v>
      </c>
      <c r="B18" s="59"/>
      <c r="C18" s="59"/>
      <c r="D18" s="59" t="str">
        <f t="shared" si="1"/>
        <v/>
      </c>
      <c r="E18" s="124"/>
      <c r="F18" s="125"/>
      <c r="G18" s="125"/>
      <c r="H18" s="125"/>
      <c r="I18" s="125"/>
      <c r="K18" s="21" t="str">
        <f>IF(YTD!K18="","",YTD!K18)</f>
        <v/>
      </c>
      <c r="L18" s="61"/>
      <c r="M18" s="61"/>
      <c r="N18" s="86" t="str">
        <f t="shared" si="0"/>
        <v/>
      </c>
      <c r="O18" s="144"/>
    </row>
    <row r="19" spans="1:15" ht="13">
      <c r="A19" s="120" t="str">
        <f>IF(YTD!A19="","",YTD!A19)</f>
        <v>Preston Martin</v>
      </c>
      <c r="B19" s="59"/>
      <c r="C19" s="59"/>
      <c r="D19" s="59" t="str">
        <f t="shared" si="1"/>
        <v/>
      </c>
      <c r="E19" s="124"/>
      <c r="F19" s="125"/>
      <c r="G19" s="125"/>
      <c r="H19" s="125"/>
      <c r="I19" s="125"/>
      <c r="K19" s="38" t="s">
        <v>22</v>
      </c>
      <c r="L19" s="39">
        <v>0</v>
      </c>
      <c r="M19" s="39" t="str">
        <f>IF(SUM(M5:M18)=0,"",SUM(M5:M18))</f>
        <v/>
      </c>
      <c r="N19" s="147">
        <f>IFERROR(IF(L19="","",M19/L19),0)</f>
        <v>0</v>
      </c>
      <c r="O19" s="40" t="str">
        <f>IF(SUM(O5:O18)=0,"",SUM(O5:O18))</f>
        <v/>
      </c>
    </row>
    <row r="20" spans="1:15" ht="13">
      <c r="A20" s="120" t="str">
        <f>IF(YTD!A20="","",YTD!A20)</f>
        <v>Dalton Gainer</v>
      </c>
      <c r="B20" s="59"/>
      <c r="C20" s="59"/>
      <c r="D20" s="59" t="str">
        <f t="shared" si="1"/>
        <v/>
      </c>
      <c r="E20" s="124"/>
      <c r="F20" s="125"/>
      <c r="G20" s="125"/>
      <c r="H20" s="125"/>
      <c r="I20" s="125"/>
      <c r="K20" s="56" t="str">
        <f>$F$1</f>
        <v>COCALICO</v>
      </c>
      <c r="L20" s="71">
        <v>1</v>
      </c>
      <c r="M20" s="70">
        <v>17</v>
      </c>
      <c r="N20" s="86">
        <f>IF(L20=0,"",M20/L20)</f>
        <v>17</v>
      </c>
      <c r="O20" s="70"/>
    </row>
    <row r="21" spans="1:15">
      <c r="A21" s="120" t="str">
        <f>IF(YTD!A21="","",YTD!A21)</f>
        <v>Cayden Warner</v>
      </c>
      <c r="B21" s="59"/>
      <c r="C21" s="59"/>
      <c r="D21" s="59" t="str">
        <f t="shared" si="1"/>
        <v/>
      </c>
      <c r="E21" s="124"/>
      <c r="F21" s="125"/>
      <c r="G21" s="125"/>
      <c r="H21" s="125"/>
      <c r="I21" s="125"/>
    </row>
    <row r="22" spans="1:15">
      <c r="A22" s="120" t="str">
        <f>IF(YTD!A22="","",YTD!A22)</f>
        <v>Ben Wagner</v>
      </c>
      <c r="B22" s="59"/>
      <c r="C22" s="59"/>
      <c r="D22" s="59" t="str">
        <f t="shared" si="1"/>
        <v/>
      </c>
      <c r="E22" s="124"/>
      <c r="F22" s="125"/>
      <c r="G22" s="125"/>
      <c r="H22" s="125"/>
      <c r="I22" s="125"/>
    </row>
    <row r="23" spans="1:15">
      <c r="A23" s="120" t="str">
        <f>IF(YTD!A23="","",YTD!A23)</f>
        <v>Troy Kolk</v>
      </c>
      <c r="B23" s="59"/>
      <c r="C23" s="59"/>
      <c r="D23" s="59" t="str">
        <f t="shared" si="1"/>
        <v/>
      </c>
      <c r="E23" s="124"/>
      <c r="F23" s="125"/>
      <c r="G23" s="125"/>
      <c r="H23" s="125"/>
      <c r="I23" s="125"/>
    </row>
    <row r="24" spans="1:15" ht="13">
      <c r="A24" s="120" t="str">
        <f>IF(YTD!A24="","",YTD!A24)</f>
        <v>Tyler Hartl</v>
      </c>
      <c r="B24" s="59"/>
      <c r="C24" s="59"/>
      <c r="D24" s="59" t="str">
        <f t="shared" si="1"/>
        <v/>
      </c>
      <c r="E24" s="124"/>
      <c r="F24" s="125"/>
      <c r="G24" s="125"/>
      <c r="H24" s="125"/>
      <c r="I24" s="125"/>
      <c r="K24" s="36" t="s">
        <v>24</v>
      </c>
    </row>
    <row r="25" spans="1:15" ht="13">
      <c r="A25" s="120" t="str">
        <f>IF(YTD!A25="","",YTD!A25)</f>
        <v>Jake Harbach</v>
      </c>
      <c r="B25" s="59"/>
      <c r="C25" s="59"/>
      <c r="D25" s="59" t="str">
        <f t="shared" si="1"/>
        <v/>
      </c>
      <c r="E25" s="124"/>
      <c r="F25" s="125"/>
      <c r="G25" s="125"/>
      <c r="H25" s="125"/>
      <c r="I25" s="125"/>
      <c r="K25" s="19" t="s">
        <v>9</v>
      </c>
      <c r="L25" s="19" t="s">
        <v>18</v>
      </c>
      <c r="M25" s="19" t="s">
        <v>25</v>
      </c>
      <c r="N25" s="19" t="s">
        <v>20</v>
      </c>
      <c r="O25" s="20" t="s">
        <v>26</v>
      </c>
    </row>
    <row r="26" spans="1:15">
      <c r="A26" s="120" t="str">
        <f>IF(YTD!A26="","",YTD!A26)</f>
        <v>Brooklyn Bicksler</v>
      </c>
      <c r="B26" s="59">
        <v>1</v>
      </c>
      <c r="C26" s="59"/>
      <c r="D26" s="59">
        <f t="shared" si="1"/>
        <v>2</v>
      </c>
      <c r="E26" s="124"/>
      <c r="F26" s="125"/>
      <c r="G26" s="125"/>
      <c r="H26" s="125"/>
      <c r="I26" s="125"/>
      <c r="K26" s="21" t="str">
        <f>IF(YTD!K26="","",YTD!K26)</f>
        <v>Tyler Simon</v>
      </c>
      <c r="L26" s="72">
        <v>4</v>
      </c>
      <c r="M26" s="72">
        <v>229</v>
      </c>
      <c r="N26" s="24">
        <f t="shared" ref="N26:N32" si="2">IF(L26=0,"",M26/L26)</f>
        <v>57.25</v>
      </c>
      <c r="O26" s="74">
        <v>1</v>
      </c>
    </row>
    <row r="27" spans="1:15">
      <c r="A27" s="120" t="str">
        <f>IF(YTD!A27="","",YTD!A27)</f>
        <v>Chris Shaw</v>
      </c>
      <c r="B27" s="59"/>
      <c r="C27" s="59"/>
      <c r="D27" s="59" t="str">
        <f t="shared" si="1"/>
        <v/>
      </c>
      <c r="E27" s="124"/>
      <c r="F27" s="125"/>
      <c r="G27" s="125"/>
      <c r="H27" s="125"/>
      <c r="I27" s="125"/>
      <c r="K27" s="21" t="str">
        <f>IF(YTD!K27="","",YTD!K27)</f>
        <v>Niko Gavala</v>
      </c>
      <c r="L27" s="61"/>
      <c r="M27" s="61"/>
      <c r="N27" s="24" t="str">
        <f t="shared" si="2"/>
        <v/>
      </c>
      <c r="O27" s="144"/>
    </row>
    <row r="28" spans="1:15">
      <c r="A28" s="120" t="str">
        <f>IF(YTD!A28="","",YTD!A28)</f>
        <v>Tyler Hartl</v>
      </c>
      <c r="B28" s="59"/>
      <c r="C28" s="59"/>
      <c r="D28" s="59" t="str">
        <f t="shared" si="1"/>
        <v/>
      </c>
      <c r="E28" s="124"/>
      <c r="F28" s="125"/>
      <c r="G28" s="125"/>
      <c r="H28" s="125"/>
      <c r="I28" s="125"/>
      <c r="K28" s="21" t="str">
        <f>IF(YTD!K28="","",YTD!K28)</f>
        <v/>
      </c>
      <c r="L28" s="61"/>
      <c r="M28" s="61"/>
      <c r="N28" s="24" t="str">
        <f t="shared" si="2"/>
        <v/>
      </c>
      <c r="O28" s="144"/>
    </row>
    <row r="29" spans="1:15">
      <c r="A29" s="120" t="str">
        <f>IF(YTD!A29="","",YTD!A29)</f>
        <v>Maliki Rivera</v>
      </c>
      <c r="B29" s="59"/>
      <c r="C29" s="59"/>
      <c r="D29" s="59" t="str">
        <f t="shared" si="1"/>
        <v/>
      </c>
      <c r="E29" s="124"/>
      <c r="F29" s="125"/>
      <c r="G29" s="125"/>
      <c r="H29" s="125"/>
      <c r="I29" s="125"/>
      <c r="K29" s="21" t="str">
        <f>IF(YTD!K29="","",YTD!K29)</f>
        <v/>
      </c>
      <c r="L29" s="61"/>
      <c r="M29" s="61"/>
      <c r="N29" s="24" t="str">
        <f t="shared" si="2"/>
        <v/>
      </c>
      <c r="O29" s="144"/>
    </row>
    <row r="30" spans="1:15">
      <c r="A30" s="120" t="str">
        <f>IF(YTD!A30="","",YTD!A30)</f>
        <v>Cole Lastinger</v>
      </c>
      <c r="B30" s="59"/>
      <c r="C30" s="59"/>
      <c r="D30" s="59" t="str">
        <f t="shared" si="1"/>
        <v/>
      </c>
      <c r="E30" s="124"/>
      <c r="F30" s="125"/>
      <c r="G30" s="125"/>
      <c r="H30" s="125"/>
      <c r="I30" s="125"/>
      <c r="K30" s="21" t="str">
        <f>IF(YTD!K30="","",YTD!K30)</f>
        <v/>
      </c>
      <c r="L30" s="61"/>
      <c r="M30" s="61"/>
      <c r="N30" s="24" t="str">
        <f t="shared" si="2"/>
        <v/>
      </c>
      <c r="O30" s="144"/>
    </row>
    <row r="31" spans="1:15" ht="13">
      <c r="A31" s="120" t="str">
        <f>IF(YTD!A31="","",YTD!A31)</f>
        <v>Dominic Pietsch</v>
      </c>
      <c r="B31" s="59"/>
      <c r="C31" s="59"/>
      <c r="D31" s="59" t="str">
        <f t="shared" si="1"/>
        <v/>
      </c>
      <c r="E31" s="124"/>
      <c r="F31" s="125"/>
      <c r="G31" s="125"/>
      <c r="H31" s="125"/>
      <c r="I31" s="125"/>
      <c r="K31" s="38" t="s">
        <v>22</v>
      </c>
      <c r="L31" s="39">
        <f>IF(SUM(L26:L30)=0,"",SUM(L26:L30))</f>
        <v>4</v>
      </c>
      <c r="M31" s="39">
        <f>IF(SUM(M26:M30)=0,"",SUM(M26:M30))</f>
        <v>229</v>
      </c>
      <c r="N31" s="31">
        <f>IF(L31="","",M31/L31)</f>
        <v>57.25</v>
      </c>
      <c r="O31" s="39">
        <f>IF(SUM(O26:O30)=0,"",SUM(O26:O30))</f>
        <v>1</v>
      </c>
    </row>
    <row r="32" spans="1:15" ht="13">
      <c r="A32" s="120" t="str">
        <f>IF(YTD!A32="","",YTD!A32)</f>
        <v>Chris Pagano</v>
      </c>
      <c r="B32" s="59"/>
      <c r="C32" s="59"/>
      <c r="D32" s="59" t="str">
        <f t="shared" si="1"/>
        <v/>
      </c>
      <c r="E32" s="124"/>
      <c r="F32" s="125"/>
      <c r="G32" s="125"/>
      <c r="H32" s="125"/>
      <c r="I32" s="125"/>
      <c r="K32" s="56" t="str">
        <f>$F$1</f>
        <v>COCALICO</v>
      </c>
      <c r="L32" s="73"/>
      <c r="M32" s="70"/>
      <c r="N32" s="31" t="str">
        <f t="shared" si="2"/>
        <v/>
      </c>
      <c r="O32" s="70"/>
    </row>
    <row r="33" spans="1:15">
      <c r="A33" s="120" t="str">
        <f>IF(YTD!A33="","",YTD!A33)</f>
        <v>Jake Martin</v>
      </c>
      <c r="B33" s="59"/>
      <c r="C33" s="59"/>
      <c r="D33" s="59" t="str">
        <f t="shared" si="1"/>
        <v/>
      </c>
      <c r="E33" s="124"/>
      <c r="F33" s="125"/>
      <c r="G33" s="125"/>
      <c r="H33" s="125"/>
      <c r="I33" s="125"/>
      <c r="L33" t="s">
        <v>27</v>
      </c>
    </row>
    <row r="34" spans="1:15">
      <c r="A34" s="120" t="str">
        <f>IF(YTD!A34="","",YTD!A34)</f>
        <v>Mason Morales</v>
      </c>
      <c r="B34" s="59"/>
      <c r="C34" s="59"/>
      <c r="D34" s="59" t="str">
        <f t="shared" si="1"/>
        <v/>
      </c>
      <c r="E34" s="124"/>
      <c r="F34" s="125"/>
      <c r="G34" s="125"/>
      <c r="H34" s="125"/>
      <c r="I34" s="125"/>
    </row>
    <row r="35" spans="1:15" ht="13">
      <c r="A35" s="120" t="str">
        <f>IF(YTD!A35="","",YTD!A35)</f>
        <v>Vinny Lester</v>
      </c>
      <c r="B35" s="59"/>
      <c r="C35" s="59"/>
      <c r="D35" s="59" t="str">
        <f t="shared" si="1"/>
        <v/>
      </c>
      <c r="E35" s="124"/>
      <c r="F35" s="125"/>
      <c r="G35" s="125"/>
      <c r="H35" s="125"/>
      <c r="I35" s="125"/>
      <c r="K35" s="36" t="s">
        <v>28</v>
      </c>
    </row>
    <row r="36" spans="1:15" ht="13">
      <c r="A36" s="120" t="str">
        <f>IF(YTD!A36="","",YTD!A36)</f>
        <v/>
      </c>
      <c r="B36" s="59"/>
      <c r="C36" s="59"/>
      <c r="D36" s="59" t="str">
        <f t="shared" si="1"/>
        <v/>
      </c>
      <c r="E36" s="124"/>
      <c r="F36" s="125"/>
      <c r="G36" s="125"/>
      <c r="H36" s="125"/>
      <c r="I36" s="125"/>
      <c r="K36" s="19" t="s">
        <v>9</v>
      </c>
      <c r="L36" s="19" t="s">
        <v>18</v>
      </c>
      <c r="M36" s="19" t="s">
        <v>25</v>
      </c>
      <c r="N36" s="19" t="s">
        <v>20</v>
      </c>
      <c r="O36" s="20" t="s">
        <v>29</v>
      </c>
    </row>
    <row r="37" spans="1:15">
      <c r="A37" s="120" t="str">
        <f>IF(YTD!A37="","",YTD!A37)</f>
        <v/>
      </c>
      <c r="B37" s="59"/>
      <c r="C37" s="59"/>
      <c r="D37" s="59" t="str">
        <f t="shared" si="1"/>
        <v/>
      </c>
      <c r="E37" s="124"/>
      <c r="F37" s="125"/>
      <c r="G37" s="125"/>
      <c r="H37" s="125"/>
      <c r="I37" s="125"/>
      <c r="K37" s="21" t="str">
        <f>IF(YTD!K37="","",YTD!K37)</f>
        <v>Jake Novak</v>
      </c>
      <c r="L37" s="61">
        <v>2</v>
      </c>
      <c r="M37" s="75">
        <v>64</v>
      </c>
      <c r="N37" s="24">
        <f>IF(L37=0,"",M37/L37)</f>
        <v>32</v>
      </c>
      <c r="O37" s="144">
        <v>0</v>
      </c>
    </row>
    <row r="38" spans="1:15">
      <c r="A38" s="120" t="str">
        <f>IF(YTD!A38="","",YTD!A38)</f>
        <v/>
      </c>
      <c r="B38" s="59"/>
      <c r="C38" s="59"/>
      <c r="D38" s="59" t="str">
        <f t="shared" si="1"/>
        <v/>
      </c>
      <c r="E38" s="124"/>
      <c r="F38" s="125"/>
      <c r="G38" s="125"/>
      <c r="H38" s="125"/>
      <c r="I38" s="125"/>
      <c r="K38" s="21" t="str">
        <f>IF(YTD!K38="","",YTD!K38)</f>
        <v/>
      </c>
      <c r="L38" s="61"/>
      <c r="M38" s="75"/>
      <c r="N38" s="24" t="str">
        <f>IF(L38=0,"",M38/L38)</f>
        <v/>
      </c>
      <c r="O38" s="144"/>
    </row>
    <row r="39" spans="1:15">
      <c r="A39" s="120" t="str">
        <f>IF(YTD!A39="","",YTD!A39)</f>
        <v/>
      </c>
      <c r="B39" s="59"/>
      <c r="C39" s="59"/>
      <c r="D39" s="59" t="str">
        <f t="shared" si="1"/>
        <v/>
      </c>
      <c r="E39" s="124"/>
      <c r="F39" s="125"/>
      <c r="G39" s="125"/>
      <c r="H39" s="125"/>
      <c r="I39" s="125"/>
      <c r="K39" s="21" t="str">
        <f>IF(YTD!K39="","",YTD!K39)</f>
        <v/>
      </c>
      <c r="L39" s="61"/>
      <c r="M39" s="75"/>
      <c r="N39" s="24" t="str">
        <f>IF(L39=0,"",M39/L39)</f>
        <v/>
      </c>
      <c r="O39" s="144"/>
    </row>
    <row r="40" spans="1:15" ht="13">
      <c r="A40" s="120" t="str">
        <f>IF(YTD!A40="","",YTD!A40)</f>
        <v/>
      </c>
      <c r="B40" s="59"/>
      <c r="C40" s="59"/>
      <c r="D40" s="59" t="str">
        <f t="shared" si="1"/>
        <v/>
      </c>
      <c r="E40" s="124"/>
      <c r="F40" s="125"/>
      <c r="G40" s="125"/>
      <c r="H40" s="125"/>
      <c r="I40" s="125"/>
      <c r="K40" s="38" t="s">
        <v>22</v>
      </c>
      <c r="L40" s="39">
        <f>IF(SUM(L37:L39)=0,"",SUM(L37:L39))</f>
        <v>2</v>
      </c>
      <c r="M40" s="39">
        <f>IF(SUM(M37:M39)=0,"",SUM(M37:M39))</f>
        <v>64</v>
      </c>
      <c r="N40" s="31">
        <f>IF(L40="","",M40/L40)</f>
        <v>32</v>
      </c>
      <c r="O40" s="39" t="str">
        <f>IF(SUM(O37:O39)=0,"",SUM(O37:O39))</f>
        <v/>
      </c>
    </row>
    <row r="41" spans="1:15" ht="13">
      <c r="A41" s="120" t="str">
        <f>IF(YTD!A41="","",YTD!A41)</f>
        <v/>
      </c>
      <c r="B41" s="59"/>
      <c r="C41" s="59"/>
      <c r="D41" s="59" t="str">
        <f t="shared" si="1"/>
        <v/>
      </c>
      <c r="E41" s="124"/>
      <c r="F41" s="125"/>
      <c r="G41" s="125"/>
      <c r="H41" s="125"/>
      <c r="I41" s="125"/>
      <c r="K41" s="56" t="str">
        <f>$F$1</f>
        <v>COCALICO</v>
      </c>
      <c r="L41" s="73">
        <v>3</v>
      </c>
      <c r="M41" s="73">
        <v>92</v>
      </c>
      <c r="N41" s="31">
        <f>IF(L41=0,"",M41/L41)</f>
        <v>30.666666666666668</v>
      </c>
      <c r="O41" s="70">
        <v>1</v>
      </c>
    </row>
    <row r="42" spans="1:15">
      <c r="A42" s="120" t="str">
        <f>IF(YTD!A42="","",YTD!A42)</f>
        <v/>
      </c>
      <c r="B42" s="59"/>
      <c r="C42" s="59"/>
      <c r="D42" s="59" t="str">
        <f t="shared" si="1"/>
        <v/>
      </c>
      <c r="E42" s="124"/>
      <c r="F42" s="125"/>
      <c r="G42" s="125"/>
      <c r="H42" s="125"/>
      <c r="I42" s="125"/>
    </row>
    <row r="43" spans="1:15">
      <c r="A43" s="120" t="str">
        <f>IF(YTD!A43="","",YTD!A43)</f>
        <v/>
      </c>
      <c r="B43" s="59"/>
      <c r="C43" s="59"/>
      <c r="D43" s="59" t="str">
        <f t="shared" si="1"/>
        <v/>
      </c>
      <c r="E43" s="124"/>
      <c r="F43" s="125"/>
      <c r="G43" s="125"/>
      <c r="H43" s="125"/>
      <c r="I43" s="125"/>
    </row>
    <row r="44" spans="1:15">
      <c r="A44" s="120" t="str">
        <f>IF(YTD!A44="","",YTD!A44)</f>
        <v/>
      </c>
      <c r="B44" s="59"/>
      <c r="C44" s="59"/>
      <c r="D44" s="59" t="str">
        <f t="shared" si="1"/>
        <v/>
      </c>
      <c r="E44" s="124"/>
      <c r="F44" s="125"/>
      <c r="G44" s="125"/>
      <c r="H44" s="125"/>
      <c r="I44" s="125"/>
    </row>
    <row r="45" spans="1:15">
      <c r="A45" s="120" t="str">
        <f>IF(YTD!A45="","",YTD!A45)</f>
        <v/>
      </c>
      <c r="B45" s="59"/>
      <c r="C45" s="59"/>
      <c r="D45" s="59" t="str">
        <f t="shared" si="1"/>
        <v/>
      </c>
      <c r="E45" s="124"/>
      <c r="F45" s="125"/>
      <c r="G45" s="125"/>
      <c r="H45" s="125"/>
      <c r="I45" s="125"/>
    </row>
    <row r="46" spans="1:15">
      <c r="A46" s="120" t="str">
        <f>IF(YTD!A46="","",YTD!A46)</f>
        <v/>
      </c>
      <c r="B46" s="59"/>
      <c r="C46" s="59"/>
      <c r="D46" s="59" t="str">
        <f t="shared" si="1"/>
        <v/>
      </c>
      <c r="E46" s="124"/>
      <c r="F46" s="125"/>
      <c r="G46" s="125"/>
      <c r="H46" s="125"/>
      <c r="I46" s="125"/>
    </row>
    <row r="47" spans="1:15" ht="13">
      <c r="A47" s="126" t="s">
        <v>30</v>
      </c>
      <c r="B47" s="126">
        <f>SUM(B5:B46)</f>
        <v>25</v>
      </c>
      <c r="C47" s="126">
        <f t="shared" ref="C47:I47" si="3">SUM(C5:C46)</f>
        <v>54</v>
      </c>
      <c r="D47" s="126">
        <f t="shared" si="3"/>
        <v>104</v>
      </c>
      <c r="E47" s="148">
        <f t="shared" si="3"/>
        <v>2</v>
      </c>
      <c r="F47" s="126">
        <f t="shared" si="3"/>
        <v>1</v>
      </c>
      <c r="G47" s="126">
        <f t="shared" si="3"/>
        <v>0</v>
      </c>
      <c r="H47" s="126">
        <f t="shared" si="3"/>
        <v>0</v>
      </c>
      <c r="I47" s="126">
        <f t="shared" si="3"/>
        <v>0</v>
      </c>
    </row>
    <row r="49" spans="1:15" ht="13">
      <c r="A49" s="6"/>
      <c r="B49" s="6"/>
      <c r="C49" s="6"/>
      <c r="D49" s="6"/>
      <c r="E49" s="6"/>
      <c r="F49" s="7" t="s">
        <v>31</v>
      </c>
      <c r="G49" s="43"/>
      <c r="H49" s="6"/>
      <c r="I49" s="6"/>
      <c r="J49" s="6"/>
      <c r="K49" s="6"/>
      <c r="L49" s="6"/>
      <c r="M49" s="6"/>
      <c r="N49" s="6"/>
      <c r="O49" s="6"/>
    </row>
    <row r="51" spans="1:15" ht="13">
      <c r="A51" s="19" t="s">
        <v>32</v>
      </c>
      <c r="B51" s="19">
        <v>1</v>
      </c>
      <c r="C51" s="19">
        <v>2</v>
      </c>
      <c r="D51" s="19">
        <v>3</v>
      </c>
      <c r="E51" s="19">
        <v>4</v>
      </c>
      <c r="F51" s="19" t="s">
        <v>33</v>
      </c>
      <c r="G51" s="20" t="s">
        <v>34</v>
      </c>
      <c r="K51" s="44" t="s">
        <v>35</v>
      </c>
      <c r="L51" s="45"/>
      <c r="M51" s="19" t="s">
        <v>36</v>
      </c>
      <c r="N51" s="19" t="s">
        <v>37</v>
      </c>
      <c r="O51" s="20" t="s">
        <v>34</v>
      </c>
    </row>
    <row r="52" spans="1:15" ht="12.75" customHeight="1">
      <c r="A52" s="46" t="s">
        <v>22</v>
      </c>
      <c r="B52" s="61">
        <v>7</v>
      </c>
      <c r="C52" s="61">
        <v>0</v>
      </c>
      <c r="D52" s="61">
        <v>7</v>
      </c>
      <c r="E52" s="61">
        <v>3</v>
      </c>
      <c r="F52" s="61"/>
      <c r="G52" s="145">
        <f>SUM(B52:F52)</f>
        <v>17</v>
      </c>
      <c r="K52" s="47" t="s">
        <v>22</v>
      </c>
      <c r="L52" s="45"/>
      <c r="M52" s="61">
        <v>158</v>
      </c>
      <c r="N52" s="61">
        <v>99</v>
      </c>
      <c r="O52" s="145">
        <f>SUM(M52:N52)</f>
        <v>257</v>
      </c>
    </row>
    <row r="53" spans="1:15" ht="13">
      <c r="A53" s="56" t="str">
        <f>$F$1</f>
        <v>COCALICO</v>
      </c>
      <c r="B53" s="72">
        <v>0</v>
      </c>
      <c r="C53" s="72">
        <v>7</v>
      </c>
      <c r="D53" s="72">
        <v>0</v>
      </c>
      <c r="E53" s="72">
        <v>0</v>
      </c>
      <c r="F53" s="72"/>
      <c r="G53" s="40">
        <f>SUM(B53:F53)</f>
        <v>7</v>
      </c>
      <c r="K53" s="155" t="str">
        <f>$F$1</f>
        <v>COCALICO</v>
      </c>
      <c r="L53" s="156"/>
      <c r="M53" s="87">
        <v>173</v>
      </c>
      <c r="N53" s="87">
        <v>27</v>
      </c>
      <c r="O53" s="88">
        <f>SUM(M53:N53)</f>
        <v>200</v>
      </c>
    </row>
    <row r="54" spans="1:15" ht="12.75" customHeight="1"/>
    <row r="55" spans="1:15" ht="12.75" customHeight="1">
      <c r="A55" s="49" t="s">
        <v>38</v>
      </c>
      <c r="B55" s="19" t="s">
        <v>39</v>
      </c>
      <c r="C55" s="19" t="s">
        <v>40</v>
      </c>
      <c r="D55" s="19" t="s">
        <v>41</v>
      </c>
      <c r="E55" s="20" t="s">
        <v>42</v>
      </c>
      <c r="K55" s="36" t="s">
        <v>43</v>
      </c>
    </row>
    <row r="56" spans="1:15" ht="12.75" customHeight="1">
      <c r="A56" s="49" t="s">
        <v>44</v>
      </c>
      <c r="B56" s="72">
        <v>47</v>
      </c>
      <c r="C56" s="72">
        <v>173</v>
      </c>
      <c r="D56" s="24">
        <f>IF(B56="","",C56/B56)</f>
        <v>3.6808510638297873</v>
      </c>
      <c r="E56" s="74">
        <v>1</v>
      </c>
      <c r="K56" s="8" t="s">
        <v>45</v>
      </c>
      <c r="L56" s="149">
        <v>9</v>
      </c>
      <c r="M56" s="150"/>
      <c r="N56" s="151"/>
    </row>
    <row r="57" spans="1:15" ht="13">
      <c r="A57" s="49"/>
      <c r="K57" s="46" t="s">
        <v>46</v>
      </c>
      <c r="L57" s="149">
        <v>1</v>
      </c>
      <c r="M57" s="150"/>
      <c r="N57" s="151"/>
    </row>
    <row r="58" spans="1:15" ht="13">
      <c r="A58" s="49" t="s">
        <v>46</v>
      </c>
      <c r="B58" s="19" t="s">
        <v>48</v>
      </c>
      <c r="C58" s="19" t="s">
        <v>49</v>
      </c>
      <c r="D58" s="19" t="s">
        <v>40</v>
      </c>
      <c r="E58" s="19" t="s">
        <v>20</v>
      </c>
      <c r="F58" s="19" t="s">
        <v>50</v>
      </c>
      <c r="G58" s="19" t="s">
        <v>16</v>
      </c>
      <c r="H58" s="20" t="s">
        <v>42</v>
      </c>
      <c r="I58" s="51"/>
      <c r="K58" s="46" t="s">
        <v>47</v>
      </c>
      <c r="L58" s="149">
        <v>2</v>
      </c>
      <c r="M58" s="150"/>
      <c r="N58" s="151"/>
    </row>
    <row r="59" spans="1:15" ht="13">
      <c r="A59" s="49" t="s">
        <v>44</v>
      </c>
      <c r="B59" s="72">
        <v>3</v>
      </c>
      <c r="C59" s="72">
        <v>6</v>
      </c>
      <c r="D59" s="72">
        <v>27</v>
      </c>
      <c r="E59" s="37">
        <f>IF(C59=0,"",D59/B59)</f>
        <v>9</v>
      </c>
      <c r="F59" s="53">
        <f>IF(C59=0,"",B59/C59)</f>
        <v>0.5</v>
      </c>
      <c r="G59" s="72">
        <v>0</v>
      </c>
      <c r="H59" s="74">
        <v>0</v>
      </c>
      <c r="J59" s="51"/>
      <c r="K59" s="46" t="s">
        <v>34</v>
      </c>
      <c r="L59" s="152">
        <f>SUM(L56:N58)</f>
        <v>12</v>
      </c>
      <c r="M59" s="153"/>
      <c r="N59" s="154"/>
    </row>
  </sheetData>
  <mergeCells count="5">
    <mergeCell ref="L58:N58"/>
    <mergeCell ref="L59:N59"/>
    <mergeCell ref="K53:L53"/>
    <mergeCell ref="L56:N56"/>
    <mergeCell ref="L57:N57"/>
  </mergeCells>
  <pageMargins left="0.5" right="0.5" top="0.55208333333333337" bottom="0.27083333333333331" header="0.28125" footer="0.51180555555555596"/>
  <pageSetup fitToWidth="0" fitToHeight="0" orientation="portrait" r:id="rId1"/>
  <headerFooter alignWithMargins="0">
    <oddHeader>&amp;L&amp;"Times New Roman,Regular"&amp;12           &amp;"Calibri,Bold"&amp;14 2017 MANHEIM CENTRAL BARONS FOOTBALL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59"/>
  <sheetViews>
    <sheetView view="pageLayout" topLeftCell="A13" zoomScaleNormal="100" workbookViewId="0">
      <selection activeCell="O15" sqref="O15"/>
    </sheetView>
  </sheetViews>
  <sheetFormatPr defaultRowHeight="12.5"/>
  <cols>
    <col min="1" max="1" width="12.1796875" customWidth="1"/>
    <col min="2" max="2" width="7.179687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81640625" customWidth="1"/>
    <col min="8" max="8" width="4.81640625" customWidth="1"/>
    <col min="9" max="9" width="4.1796875" customWidth="1"/>
    <col min="10" max="10" width="1.453125" customWidth="1"/>
    <col min="11" max="11" width="10.1796875" customWidth="1"/>
    <col min="12" max="12" width="3.54296875" customWidth="1"/>
    <col min="13" max="13" width="6.81640625" customWidth="1"/>
    <col min="14" max="14" width="4.54296875" customWidth="1"/>
    <col min="15" max="15" width="4.81640625" customWidth="1"/>
    <col min="16" max="16" width="9.1796875" customWidth="1"/>
  </cols>
  <sheetData>
    <row r="1" spans="1:15" ht="13">
      <c r="A1" s="128" t="s">
        <v>0</v>
      </c>
      <c r="B1" s="128"/>
      <c r="C1" s="128"/>
      <c r="D1" s="2"/>
      <c r="E1" s="129" t="s">
        <v>53</v>
      </c>
      <c r="F1" s="128" t="s">
        <v>62</v>
      </c>
      <c r="G1" s="128"/>
      <c r="H1" s="128"/>
      <c r="I1" s="2"/>
      <c r="J1" s="2"/>
      <c r="K1" s="127">
        <v>43014</v>
      </c>
      <c r="L1" s="55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pans="1:15" ht="13">
      <c r="A3" s="8"/>
      <c r="B3" s="9" t="s">
        <v>3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1"/>
      <c r="I3" s="12"/>
      <c r="J3" s="13"/>
      <c r="K3" s="14" t="s">
        <v>8</v>
      </c>
    </row>
    <row r="4" spans="1:15" ht="13">
      <c r="A4" s="121" t="s">
        <v>9</v>
      </c>
      <c r="B4" s="121" t="s">
        <v>10</v>
      </c>
      <c r="C4" s="121" t="s">
        <v>11</v>
      </c>
      <c r="D4" s="122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3" t="s">
        <v>17</v>
      </c>
      <c r="J4" s="18"/>
      <c r="K4" s="19" t="s">
        <v>9</v>
      </c>
      <c r="L4" s="19" t="s">
        <v>18</v>
      </c>
      <c r="M4" s="19" t="s">
        <v>19</v>
      </c>
      <c r="N4" s="19" t="s">
        <v>20</v>
      </c>
      <c r="O4" s="20" t="s">
        <v>21</v>
      </c>
    </row>
    <row r="5" spans="1:15">
      <c r="A5" s="120" t="str">
        <f>IF(YTD!A5="","",YTD!A5)</f>
        <v>Jake Novak</v>
      </c>
      <c r="B5" s="59">
        <v>3</v>
      </c>
      <c r="C5" s="59">
        <v>3</v>
      </c>
      <c r="D5" s="59">
        <f>IF(SUM(B5:C5)=0,"",(B5*2)+C5)</f>
        <v>9</v>
      </c>
      <c r="E5" s="124"/>
      <c r="F5" s="125"/>
      <c r="G5" s="125"/>
      <c r="H5" s="125">
        <v>2</v>
      </c>
      <c r="I5" s="125"/>
      <c r="K5" s="21" t="str">
        <f>IF(YTD!K5="","",YTD!K5)</f>
        <v>Ben Wagner</v>
      </c>
      <c r="L5" s="61"/>
      <c r="M5" s="61"/>
      <c r="N5" s="86" t="str">
        <f t="shared" ref="N5:N18" si="0">IF(L5=0,"",M5/L5)</f>
        <v/>
      </c>
      <c r="O5" s="144"/>
    </row>
    <row r="6" spans="1:15">
      <c r="A6" s="120" t="str">
        <f>IF(YTD!A6="","",YTD!A6)</f>
        <v>Will Rivers</v>
      </c>
      <c r="B6" s="59">
        <v>5</v>
      </c>
      <c r="C6" s="59">
        <v>2</v>
      </c>
      <c r="D6" s="59">
        <f t="shared" ref="D6:D46" si="1">IF(SUM(B6:C6)=0,"",(B6*2)+C6)</f>
        <v>12</v>
      </c>
      <c r="E6" s="124"/>
      <c r="F6" s="125"/>
      <c r="G6" s="125">
        <v>1</v>
      </c>
      <c r="H6" s="125"/>
      <c r="I6" s="125"/>
      <c r="K6" s="21" t="str">
        <f>IF(YTD!K6="","",YTD!K6)</f>
        <v>Tyler Flick</v>
      </c>
      <c r="L6" s="61"/>
      <c r="M6" s="61"/>
      <c r="N6" s="86" t="str">
        <f t="shared" si="0"/>
        <v/>
      </c>
      <c r="O6" s="144"/>
    </row>
    <row r="7" spans="1:15">
      <c r="A7" s="120" t="str">
        <f>IF(YTD!A7="","",YTD!A7)</f>
        <v xml:space="preserve">Tyler Simon </v>
      </c>
      <c r="B7" s="59">
        <v>3</v>
      </c>
      <c r="C7" s="59">
        <v>4</v>
      </c>
      <c r="D7" s="59">
        <f t="shared" si="1"/>
        <v>10</v>
      </c>
      <c r="E7" s="124"/>
      <c r="F7" s="125"/>
      <c r="G7" s="125"/>
      <c r="H7" s="125"/>
      <c r="I7" s="125"/>
      <c r="K7" s="21" t="str">
        <f>IF(YTD!K7="","",YTD!K7)</f>
        <v>Evan Hosler</v>
      </c>
      <c r="L7" s="61"/>
      <c r="M7" s="61"/>
      <c r="N7" s="86" t="str">
        <f t="shared" si="0"/>
        <v/>
      </c>
      <c r="O7" s="144"/>
    </row>
    <row r="8" spans="1:15">
      <c r="A8" s="120" t="str">
        <f>IF(YTD!A8="","",YTD!A8)</f>
        <v>Colin Erb</v>
      </c>
      <c r="B8" s="59"/>
      <c r="C8" s="59">
        <v>2</v>
      </c>
      <c r="D8" s="59">
        <f t="shared" si="1"/>
        <v>2</v>
      </c>
      <c r="E8" s="124"/>
      <c r="F8" s="125"/>
      <c r="G8" s="125"/>
      <c r="H8" s="125"/>
      <c r="I8" s="125"/>
      <c r="K8" s="21" t="str">
        <f>IF(YTD!K8="","",YTD!K8)</f>
        <v>Jake Novak</v>
      </c>
      <c r="L8" s="61">
        <v>2</v>
      </c>
      <c r="M8" s="61">
        <v>76</v>
      </c>
      <c r="N8" s="86">
        <f t="shared" si="0"/>
        <v>38</v>
      </c>
      <c r="O8" s="144">
        <v>1</v>
      </c>
    </row>
    <row r="9" spans="1:15">
      <c r="A9" s="120" t="str">
        <f>IF(YTD!A9="","",YTD!A9)</f>
        <v>Tyler Flick</v>
      </c>
      <c r="B9" s="59">
        <v>1</v>
      </c>
      <c r="C9" s="59">
        <v>2</v>
      </c>
      <c r="D9" s="59">
        <f t="shared" si="1"/>
        <v>4</v>
      </c>
      <c r="E9" s="124"/>
      <c r="F9" s="125"/>
      <c r="G9" s="125"/>
      <c r="H9" s="125"/>
      <c r="I9" s="125"/>
      <c r="K9" s="21" t="str">
        <f>IF(YTD!K9="","",YTD!K9)</f>
        <v>Colby Wagner</v>
      </c>
      <c r="L9" s="61"/>
      <c r="M9" s="61"/>
      <c r="N9" s="86" t="str">
        <f t="shared" si="0"/>
        <v/>
      </c>
      <c r="O9" s="144"/>
    </row>
    <row r="10" spans="1:15">
      <c r="A10" s="120" t="str">
        <f>IF(YTD!A10="","",YTD!A10)</f>
        <v>Joe Kolk</v>
      </c>
      <c r="B10" s="59"/>
      <c r="C10" s="59">
        <v>5</v>
      </c>
      <c r="D10" s="59">
        <f t="shared" si="1"/>
        <v>5</v>
      </c>
      <c r="E10" s="124">
        <v>0.5</v>
      </c>
      <c r="F10" s="125"/>
      <c r="G10" s="125"/>
      <c r="H10" s="125"/>
      <c r="I10" s="125"/>
      <c r="K10" s="21" t="str">
        <f>IF(YTD!K10="","",YTD!K10)</f>
        <v>Will Rivers</v>
      </c>
      <c r="L10" s="61"/>
      <c r="M10" s="61"/>
      <c r="N10" s="86" t="str">
        <f t="shared" si="0"/>
        <v/>
      </c>
      <c r="O10" s="144"/>
    </row>
    <row r="11" spans="1:15">
      <c r="A11" s="120" t="str">
        <f>IF(YTD!A11="","",YTD!A11)</f>
        <v>Landan Moyer</v>
      </c>
      <c r="B11" s="59">
        <v>3</v>
      </c>
      <c r="C11" s="59">
        <v>6</v>
      </c>
      <c r="D11" s="59">
        <f t="shared" si="1"/>
        <v>12</v>
      </c>
      <c r="E11" s="124"/>
      <c r="F11" s="125"/>
      <c r="G11" s="125"/>
      <c r="H11" s="125"/>
      <c r="I11" s="125"/>
      <c r="K11" s="21" t="str">
        <f>IF(YTD!K11="","",YTD!K11)</f>
        <v>Isaac Perron</v>
      </c>
      <c r="L11" s="61"/>
      <c r="M11" s="61"/>
      <c r="N11" s="86" t="str">
        <f t="shared" si="0"/>
        <v/>
      </c>
      <c r="O11" s="144"/>
    </row>
    <row r="12" spans="1:15">
      <c r="A12" s="120" t="str">
        <f>IF(YTD!A12="","",YTD!A12)</f>
        <v>Tyler Dougherty</v>
      </c>
      <c r="B12" s="59"/>
      <c r="C12" s="59"/>
      <c r="D12" s="59" t="str">
        <f t="shared" si="1"/>
        <v/>
      </c>
      <c r="E12" s="124"/>
      <c r="F12" s="125"/>
      <c r="G12" s="125"/>
      <c r="H12" s="125"/>
      <c r="I12" s="125"/>
      <c r="K12" s="21" t="str">
        <f>IF(YTD!K12="","",YTD!K12)</f>
        <v>Tyler Simon</v>
      </c>
      <c r="L12" s="61"/>
      <c r="M12" s="61"/>
      <c r="N12" s="86" t="str">
        <f t="shared" si="0"/>
        <v/>
      </c>
      <c r="O12" s="144"/>
    </row>
    <row r="13" spans="1:15">
      <c r="A13" s="120" t="str">
        <f>IF(YTD!A13="","",YTD!A13)</f>
        <v>Giovanni Lester</v>
      </c>
      <c r="B13" s="59"/>
      <c r="C13" s="59"/>
      <c r="D13" s="59" t="str">
        <f t="shared" si="1"/>
        <v/>
      </c>
      <c r="E13" s="124"/>
      <c r="F13" s="125"/>
      <c r="G13" s="125"/>
      <c r="H13" s="125"/>
      <c r="I13" s="125"/>
      <c r="K13" s="21" t="str">
        <f>IF(YTD!K13="","",YTD!K13)</f>
        <v/>
      </c>
      <c r="L13" s="61"/>
      <c r="M13" s="61"/>
      <c r="N13" s="86" t="str">
        <f t="shared" si="0"/>
        <v/>
      </c>
      <c r="O13" s="144"/>
    </row>
    <row r="14" spans="1:15">
      <c r="A14" s="120" t="str">
        <f>IF(YTD!A14="","",YTD!A14)</f>
        <v>Garret Fittery</v>
      </c>
      <c r="B14" s="59">
        <v>1</v>
      </c>
      <c r="C14" s="59">
        <v>4</v>
      </c>
      <c r="D14" s="59">
        <f t="shared" si="1"/>
        <v>6</v>
      </c>
      <c r="E14" s="124"/>
      <c r="F14" s="125"/>
      <c r="G14" s="125"/>
      <c r="H14" s="125"/>
      <c r="I14" s="125"/>
      <c r="K14" s="21" t="str">
        <f>IF(YTD!K14="","",YTD!K14)</f>
        <v/>
      </c>
      <c r="L14" s="61"/>
      <c r="M14" s="61"/>
      <c r="N14" s="86" t="str">
        <f t="shared" si="0"/>
        <v/>
      </c>
      <c r="O14" s="144"/>
    </row>
    <row r="15" spans="1:15">
      <c r="A15" s="120" t="str">
        <f>IF(YTD!A15="","",YTD!A15)</f>
        <v>Evan Hosler</v>
      </c>
      <c r="B15" s="59"/>
      <c r="C15" s="59">
        <v>2</v>
      </c>
      <c r="D15" s="59">
        <f t="shared" si="1"/>
        <v>2</v>
      </c>
      <c r="E15" s="124"/>
      <c r="F15" s="125"/>
      <c r="G15" s="125"/>
      <c r="H15" s="125"/>
      <c r="I15" s="125"/>
      <c r="K15" s="21" t="str">
        <f>IF(YTD!K15="","",YTD!K15)</f>
        <v/>
      </c>
      <c r="L15" s="61"/>
      <c r="M15" s="61"/>
      <c r="N15" s="86" t="str">
        <f t="shared" si="0"/>
        <v/>
      </c>
      <c r="O15" s="144"/>
    </row>
    <row r="16" spans="1:15">
      <c r="A16" s="120" t="str">
        <f>IF(YTD!A16="","",YTD!A16)</f>
        <v>Colby Waqner</v>
      </c>
      <c r="B16" s="59">
        <v>2</v>
      </c>
      <c r="C16" s="59"/>
      <c r="D16" s="59">
        <f t="shared" si="1"/>
        <v>4</v>
      </c>
      <c r="E16" s="124"/>
      <c r="F16" s="125"/>
      <c r="G16" s="125"/>
      <c r="H16" s="125"/>
      <c r="I16" s="125"/>
      <c r="K16" s="21" t="str">
        <f>IF(YTD!K16="","",YTD!K16)</f>
        <v/>
      </c>
      <c r="L16" s="61"/>
      <c r="M16" s="61"/>
      <c r="N16" s="86" t="str">
        <f t="shared" si="0"/>
        <v/>
      </c>
      <c r="O16" s="144"/>
    </row>
    <row r="17" spans="1:15">
      <c r="A17" s="120" t="str">
        <f>IF(YTD!A17="","",YTD!A17)</f>
        <v>Isaac Perron</v>
      </c>
      <c r="B17" s="59">
        <v>2</v>
      </c>
      <c r="C17" s="59">
        <v>2</v>
      </c>
      <c r="D17" s="59">
        <f t="shared" si="1"/>
        <v>6</v>
      </c>
      <c r="E17" s="124"/>
      <c r="F17" s="125"/>
      <c r="G17" s="125"/>
      <c r="H17" s="125"/>
      <c r="I17" s="125"/>
      <c r="K17" s="21" t="str">
        <f>IF(YTD!K17="","",YTD!K17)</f>
        <v/>
      </c>
      <c r="L17" s="61"/>
      <c r="M17" s="61"/>
      <c r="N17" s="86" t="str">
        <f t="shared" si="0"/>
        <v/>
      </c>
      <c r="O17" s="144"/>
    </row>
    <row r="18" spans="1:15">
      <c r="A18" s="120" t="str">
        <f>IF(YTD!A18="","",YTD!A18)</f>
        <v>Nick Griest</v>
      </c>
      <c r="B18" s="59"/>
      <c r="C18" s="59"/>
      <c r="D18" s="59" t="str">
        <f t="shared" si="1"/>
        <v/>
      </c>
      <c r="E18" s="124"/>
      <c r="F18" s="125"/>
      <c r="G18" s="125"/>
      <c r="H18" s="125"/>
      <c r="I18" s="125"/>
      <c r="K18" s="21" t="str">
        <f>IF(YTD!K18="","",YTD!K18)</f>
        <v/>
      </c>
      <c r="L18" s="61"/>
      <c r="M18" s="61"/>
      <c r="N18" s="86" t="str">
        <f t="shared" si="0"/>
        <v/>
      </c>
      <c r="O18" s="144"/>
    </row>
    <row r="19" spans="1:15" ht="13">
      <c r="A19" s="120" t="str">
        <f>IF(YTD!A19="","",YTD!A19)</f>
        <v>Preston Martin</v>
      </c>
      <c r="B19" s="59"/>
      <c r="C19" s="59"/>
      <c r="D19" s="59" t="str">
        <f t="shared" si="1"/>
        <v/>
      </c>
      <c r="E19" s="124"/>
      <c r="F19" s="125"/>
      <c r="G19" s="125"/>
      <c r="H19" s="125"/>
      <c r="I19" s="125"/>
      <c r="K19" s="38" t="s">
        <v>22</v>
      </c>
      <c r="L19" s="39">
        <f>IF(SUM(L5:L18)=0,"",SUM(L5:L18))</f>
        <v>2</v>
      </c>
      <c r="M19" s="39">
        <f>IF(SUM(M5:M18)=0,"",SUM(M5:M18))</f>
        <v>76</v>
      </c>
      <c r="N19" s="147">
        <f>IFERROR(IF(L19="","",M19/L19),0)</f>
        <v>38</v>
      </c>
      <c r="O19" s="40">
        <f>IF(SUM(O5:O18)=0,"",SUM(O5:O18))</f>
        <v>1</v>
      </c>
    </row>
    <row r="20" spans="1:15" ht="13">
      <c r="A20" s="120" t="str">
        <f>IF(YTD!A20="","",YTD!A20)</f>
        <v>Dalton Gainer</v>
      </c>
      <c r="B20" s="59"/>
      <c r="C20" s="59"/>
      <c r="D20" s="59" t="str">
        <f t="shared" si="1"/>
        <v/>
      </c>
      <c r="E20" s="124"/>
      <c r="F20" s="125"/>
      <c r="G20" s="125"/>
      <c r="H20" s="125"/>
      <c r="I20" s="125"/>
      <c r="K20" s="56" t="str">
        <f>$F$1</f>
        <v>ETOWN</v>
      </c>
      <c r="L20" s="71">
        <v>0</v>
      </c>
      <c r="M20" s="70">
        <v>0</v>
      </c>
      <c r="N20" s="86" t="str">
        <f>IF(L20=0,"",M20/L20)</f>
        <v/>
      </c>
      <c r="O20" s="70">
        <v>0</v>
      </c>
    </row>
    <row r="21" spans="1:15">
      <c r="A21" s="120" t="str">
        <f>IF(YTD!A21="","",YTD!A21)</f>
        <v>Cayden Warner</v>
      </c>
      <c r="B21" s="59"/>
      <c r="C21" s="59">
        <v>1</v>
      </c>
      <c r="D21" s="59">
        <f t="shared" si="1"/>
        <v>1</v>
      </c>
      <c r="E21" s="124"/>
      <c r="F21" s="125"/>
      <c r="G21" s="125"/>
      <c r="H21" s="125"/>
      <c r="I21" s="125"/>
    </row>
    <row r="22" spans="1:15">
      <c r="A22" s="120" t="str">
        <f>IF(YTD!A22="","",YTD!A22)</f>
        <v>Ben Wagner</v>
      </c>
      <c r="B22" s="59"/>
      <c r="C22" s="59"/>
      <c r="D22" s="59" t="str">
        <f t="shared" si="1"/>
        <v/>
      </c>
      <c r="E22" s="124"/>
      <c r="F22" s="125"/>
      <c r="G22" s="125"/>
      <c r="H22" s="125"/>
      <c r="I22" s="125"/>
    </row>
    <row r="23" spans="1:15">
      <c r="A23" s="120" t="str">
        <f>IF(YTD!A23="","",YTD!A23)</f>
        <v>Troy Kolk</v>
      </c>
      <c r="B23" s="59">
        <v>3</v>
      </c>
      <c r="C23" s="59">
        <v>6</v>
      </c>
      <c r="D23" s="59">
        <f t="shared" si="1"/>
        <v>12</v>
      </c>
      <c r="E23" s="124">
        <v>1.5</v>
      </c>
      <c r="F23" s="125">
        <v>1</v>
      </c>
      <c r="G23" s="125"/>
      <c r="H23" s="125"/>
      <c r="I23" s="125"/>
    </row>
    <row r="24" spans="1:15" ht="13">
      <c r="A24" s="120" t="str">
        <f>IF(YTD!A24="","",YTD!A24)</f>
        <v>Tyler Hartl</v>
      </c>
      <c r="B24" s="59"/>
      <c r="C24" s="59"/>
      <c r="D24" s="59" t="str">
        <f t="shared" si="1"/>
        <v/>
      </c>
      <c r="E24" s="124"/>
      <c r="F24" s="125"/>
      <c r="G24" s="125"/>
      <c r="H24" s="125"/>
      <c r="I24" s="125"/>
      <c r="K24" s="36" t="s">
        <v>24</v>
      </c>
    </row>
    <row r="25" spans="1:15" ht="13">
      <c r="A25" s="120" t="str">
        <f>IF(YTD!A25="","",YTD!A25)</f>
        <v>Jake Harbach</v>
      </c>
      <c r="B25" s="59"/>
      <c r="C25" s="59"/>
      <c r="D25" s="59" t="str">
        <f t="shared" si="1"/>
        <v/>
      </c>
      <c r="E25" s="124"/>
      <c r="F25" s="125"/>
      <c r="G25" s="125"/>
      <c r="H25" s="125"/>
      <c r="I25" s="125"/>
      <c r="K25" s="19" t="s">
        <v>9</v>
      </c>
      <c r="L25" s="19" t="s">
        <v>18</v>
      </c>
      <c r="M25" s="19" t="s">
        <v>25</v>
      </c>
      <c r="N25" s="19" t="s">
        <v>20</v>
      </c>
      <c r="O25" s="20" t="s">
        <v>26</v>
      </c>
    </row>
    <row r="26" spans="1:15">
      <c r="A26" s="120" t="str">
        <f>IF(YTD!A26="","",YTD!A26)</f>
        <v>Brooklyn Bicksler</v>
      </c>
      <c r="B26" s="59">
        <v>1</v>
      </c>
      <c r="C26" s="59"/>
      <c r="D26" s="59">
        <f t="shared" si="1"/>
        <v>2</v>
      </c>
      <c r="E26" s="124"/>
      <c r="F26" s="125"/>
      <c r="G26" s="125"/>
      <c r="H26" s="125"/>
      <c r="I26" s="125"/>
      <c r="K26" s="21" t="str">
        <f>IF(YTD!K26="","",YTD!K26)</f>
        <v>Tyler Simon</v>
      </c>
      <c r="L26" s="72">
        <v>6</v>
      </c>
      <c r="M26" s="72">
        <v>329</v>
      </c>
      <c r="N26" s="24">
        <f t="shared" ref="N26:N32" si="2">IF(L26=0,"",M26/L26)</f>
        <v>54.833333333333336</v>
      </c>
      <c r="O26" s="74">
        <v>1</v>
      </c>
    </row>
    <row r="27" spans="1:15">
      <c r="A27" s="120" t="str">
        <f>IF(YTD!A27="","",YTD!A27)</f>
        <v>Chris Shaw</v>
      </c>
      <c r="B27" s="59"/>
      <c r="C27" s="59"/>
      <c r="D27" s="59" t="str">
        <f t="shared" si="1"/>
        <v/>
      </c>
      <c r="E27" s="124"/>
      <c r="F27" s="125"/>
      <c r="G27" s="125"/>
      <c r="H27" s="125"/>
      <c r="I27" s="125"/>
      <c r="K27" s="21" t="str">
        <f>IF(YTD!K27="","",YTD!K27)</f>
        <v>Niko Gavala</v>
      </c>
      <c r="L27" s="61"/>
      <c r="M27" s="61"/>
      <c r="N27" s="24" t="str">
        <f t="shared" si="2"/>
        <v/>
      </c>
      <c r="O27" s="144"/>
    </row>
    <row r="28" spans="1:15">
      <c r="A28" s="120" t="str">
        <f>IF(YTD!A28="","",YTD!A28)</f>
        <v>Tyler Hartl</v>
      </c>
      <c r="B28" s="59"/>
      <c r="C28" s="59"/>
      <c r="D28" s="59" t="str">
        <f t="shared" si="1"/>
        <v/>
      </c>
      <c r="E28" s="124"/>
      <c r="F28" s="125"/>
      <c r="G28" s="125"/>
      <c r="H28" s="125"/>
      <c r="I28" s="125"/>
      <c r="K28" s="21" t="str">
        <f>IF(YTD!K28="","",YTD!K28)</f>
        <v/>
      </c>
      <c r="L28" s="61"/>
      <c r="M28" s="61"/>
      <c r="N28" s="24" t="str">
        <f t="shared" si="2"/>
        <v/>
      </c>
      <c r="O28" s="144"/>
    </row>
    <row r="29" spans="1:15">
      <c r="A29" s="120" t="str">
        <f>IF(YTD!A29="","",YTD!A29)</f>
        <v>Maliki Rivera</v>
      </c>
      <c r="B29" s="59"/>
      <c r="C29" s="59"/>
      <c r="D29" s="59" t="str">
        <f t="shared" si="1"/>
        <v/>
      </c>
      <c r="E29" s="124"/>
      <c r="F29" s="125"/>
      <c r="G29" s="125"/>
      <c r="H29" s="125"/>
      <c r="I29" s="125"/>
      <c r="K29" s="21" t="str">
        <f>IF(YTD!K29="","",YTD!K29)</f>
        <v/>
      </c>
      <c r="L29" s="61"/>
      <c r="M29" s="61"/>
      <c r="N29" s="24" t="str">
        <f t="shared" si="2"/>
        <v/>
      </c>
      <c r="O29" s="144"/>
    </row>
    <row r="30" spans="1:15">
      <c r="A30" s="120" t="str">
        <f>IF(YTD!A30="","",YTD!A30)</f>
        <v>Cole Lastinger</v>
      </c>
      <c r="B30" s="59"/>
      <c r="C30" s="59"/>
      <c r="D30" s="59" t="str">
        <f t="shared" si="1"/>
        <v/>
      </c>
      <c r="E30" s="124"/>
      <c r="F30" s="125"/>
      <c r="G30" s="125"/>
      <c r="H30" s="125"/>
      <c r="I30" s="125"/>
      <c r="K30" s="21" t="str">
        <f>IF(YTD!K30="","",YTD!K30)</f>
        <v/>
      </c>
      <c r="L30" s="61"/>
      <c r="M30" s="61"/>
      <c r="N30" s="24" t="str">
        <f t="shared" si="2"/>
        <v/>
      </c>
      <c r="O30" s="144"/>
    </row>
    <row r="31" spans="1:15" ht="13">
      <c r="A31" s="120" t="str">
        <f>IF(YTD!A31="","",YTD!A31)</f>
        <v>Dominic Pietsch</v>
      </c>
      <c r="B31" s="59"/>
      <c r="C31" s="59"/>
      <c r="D31" s="59" t="str">
        <f t="shared" si="1"/>
        <v/>
      </c>
      <c r="E31" s="124"/>
      <c r="F31" s="125"/>
      <c r="G31" s="125"/>
      <c r="H31" s="125"/>
      <c r="I31" s="125"/>
      <c r="K31" s="38" t="s">
        <v>22</v>
      </c>
      <c r="L31" s="39">
        <f>IF(SUM(L26:L30)=0,"",SUM(L26:L30))</f>
        <v>6</v>
      </c>
      <c r="M31" s="39">
        <f>IF(SUM(M26:M30)=0,"",SUM(M26:M30))</f>
        <v>329</v>
      </c>
      <c r="N31" s="31">
        <f>IF(L31="","",M31/L31)</f>
        <v>54.833333333333336</v>
      </c>
      <c r="O31" s="39">
        <f>IF(SUM(O26:O30)=0,"",SUM(O26:O30))</f>
        <v>1</v>
      </c>
    </row>
    <row r="32" spans="1:15" ht="13">
      <c r="A32" s="120" t="str">
        <f>IF(YTD!A32="","",YTD!A32)</f>
        <v>Chris Pagano</v>
      </c>
      <c r="B32" s="59"/>
      <c r="C32" s="59"/>
      <c r="D32" s="59" t="str">
        <f t="shared" si="1"/>
        <v/>
      </c>
      <c r="E32" s="124"/>
      <c r="F32" s="125"/>
      <c r="G32" s="125"/>
      <c r="H32" s="125"/>
      <c r="I32" s="125"/>
      <c r="K32" s="56" t="str">
        <f>$F$1</f>
        <v>ETOWN</v>
      </c>
      <c r="L32" s="73">
        <v>4</v>
      </c>
      <c r="M32" s="70">
        <v>240</v>
      </c>
      <c r="N32" s="31">
        <f t="shared" si="2"/>
        <v>60</v>
      </c>
      <c r="O32" s="70">
        <v>4</v>
      </c>
    </row>
    <row r="33" spans="1:15">
      <c r="A33" s="120" t="str">
        <f>IF(YTD!A33="","",YTD!A33)</f>
        <v>Jake Martin</v>
      </c>
      <c r="B33" s="59"/>
      <c r="C33" s="59"/>
      <c r="D33" s="59" t="str">
        <f t="shared" si="1"/>
        <v/>
      </c>
      <c r="E33" s="124"/>
      <c r="F33" s="125"/>
      <c r="G33" s="125"/>
      <c r="H33" s="125"/>
      <c r="I33" s="125"/>
      <c r="L33" t="s">
        <v>27</v>
      </c>
    </row>
    <row r="34" spans="1:15">
      <c r="A34" s="120" t="str">
        <f>IF(YTD!A34="","",YTD!A34)</f>
        <v>Mason Morales</v>
      </c>
      <c r="B34" s="59"/>
      <c r="C34" s="59"/>
      <c r="D34" s="59" t="str">
        <f t="shared" si="1"/>
        <v/>
      </c>
      <c r="E34" s="124"/>
      <c r="F34" s="125"/>
      <c r="G34" s="125"/>
      <c r="H34" s="125"/>
      <c r="I34" s="125"/>
    </row>
    <row r="35" spans="1:15" ht="13">
      <c r="A35" s="120" t="str">
        <f>IF(YTD!A35="","",YTD!A35)</f>
        <v>Vinny Lester</v>
      </c>
      <c r="B35" s="59"/>
      <c r="C35" s="59"/>
      <c r="D35" s="59" t="str">
        <f t="shared" si="1"/>
        <v/>
      </c>
      <c r="E35" s="124"/>
      <c r="F35" s="125"/>
      <c r="G35" s="125"/>
      <c r="H35" s="125"/>
      <c r="I35" s="125"/>
      <c r="K35" s="36" t="s">
        <v>28</v>
      </c>
    </row>
    <row r="36" spans="1:15" ht="13">
      <c r="A36" s="120" t="str">
        <f>IF(YTD!A36="","",YTD!A36)</f>
        <v/>
      </c>
      <c r="B36" s="59"/>
      <c r="C36" s="59"/>
      <c r="D36" s="59" t="str">
        <f t="shared" si="1"/>
        <v/>
      </c>
      <c r="E36" s="124"/>
      <c r="F36" s="125"/>
      <c r="G36" s="125"/>
      <c r="H36" s="125"/>
      <c r="I36" s="125"/>
      <c r="K36" s="19" t="s">
        <v>9</v>
      </c>
      <c r="L36" s="19" t="s">
        <v>18</v>
      </c>
      <c r="M36" s="19" t="s">
        <v>25</v>
      </c>
      <c r="N36" s="19" t="s">
        <v>20</v>
      </c>
      <c r="O36" s="20" t="s">
        <v>29</v>
      </c>
    </row>
    <row r="37" spans="1:15">
      <c r="A37" s="120" t="str">
        <f>IF(YTD!A37="","",YTD!A37)</f>
        <v/>
      </c>
      <c r="B37" s="59"/>
      <c r="C37" s="59"/>
      <c r="D37" s="59" t="str">
        <f t="shared" si="1"/>
        <v/>
      </c>
      <c r="E37" s="124"/>
      <c r="F37" s="125"/>
      <c r="G37" s="125"/>
      <c r="H37" s="125"/>
      <c r="I37" s="125"/>
      <c r="K37" s="21" t="str">
        <f>IF(YTD!K37="","",YTD!K37)</f>
        <v>Jake Novak</v>
      </c>
      <c r="L37" s="61">
        <v>3</v>
      </c>
      <c r="M37" s="75">
        <v>133</v>
      </c>
      <c r="N37" s="24">
        <f>IF(L37=0,"",M37/L37)</f>
        <v>44.333333333333336</v>
      </c>
      <c r="O37" s="144">
        <v>1</v>
      </c>
    </row>
    <row r="38" spans="1:15">
      <c r="A38" s="120" t="str">
        <f>IF(YTD!A38="","",YTD!A38)</f>
        <v/>
      </c>
      <c r="B38" s="59"/>
      <c r="C38" s="59"/>
      <c r="D38" s="59" t="str">
        <f t="shared" si="1"/>
        <v/>
      </c>
      <c r="E38" s="124"/>
      <c r="F38" s="125"/>
      <c r="G38" s="125"/>
      <c r="H38" s="125"/>
      <c r="I38" s="125"/>
      <c r="K38" s="21" t="str">
        <f>IF(YTD!K38="","",YTD!K38)</f>
        <v/>
      </c>
      <c r="L38" s="61"/>
      <c r="M38" s="75"/>
      <c r="N38" s="24" t="str">
        <f>IF(L38=0,"",M38/L38)</f>
        <v/>
      </c>
      <c r="O38" s="144"/>
    </row>
    <row r="39" spans="1:15">
      <c r="A39" s="120" t="str">
        <f>IF(YTD!A39="","",YTD!A39)</f>
        <v/>
      </c>
      <c r="B39" s="59"/>
      <c r="C39" s="59"/>
      <c r="D39" s="59" t="str">
        <f t="shared" si="1"/>
        <v/>
      </c>
      <c r="E39" s="124"/>
      <c r="F39" s="125"/>
      <c r="G39" s="125"/>
      <c r="H39" s="125"/>
      <c r="I39" s="125"/>
      <c r="K39" s="21" t="str">
        <f>IF(YTD!K39="","",YTD!K39)</f>
        <v/>
      </c>
      <c r="L39" s="61"/>
      <c r="M39" s="75"/>
      <c r="N39" s="24" t="str">
        <f>IF(L39=0,"",M39/L39)</f>
        <v/>
      </c>
      <c r="O39" s="144"/>
    </row>
    <row r="40" spans="1:15" ht="13">
      <c r="A40" s="120" t="str">
        <f>IF(YTD!A40="","",YTD!A40)</f>
        <v/>
      </c>
      <c r="B40" s="59"/>
      <c r="C40" s="59"/>
      <c r="D40" s="59" t="str">
        <f t="shared" si="1"/>
        <v/>
      </c>
      <c r="E40" s="124"/>
      <c r="F40" s="125"/>
      <c r="G40" s="125"/>
      <c r="H40" s="125"/>
      <c r="I40" s="125"/>
      <c r="K40" s="38" t="s">
        <v>22</v>
      </c>
      <c r="L40" s="39">
        <f>IF(SUM(L37:L39)=0,"",SUM(L37:L39))</f>
        <v>3</v>
      </c>
      <c r="M40" s="39">
        <f>IF(SUM(M37:M39)=0,"",SUM(M37:M39))</f>
        <v>133</v>
      </c>
      <c r="N40" s="31">
        <f>IF(L40="","",M40/L40)</f>
        <v>44.333333333333336</v>
      </c>
      <c r="O40" s="39">
        <f>IF(SUM(O37:O39)=0,"",SUM(O37:O39))</f>
        <v>1</v>
      </c>
    </row>
    <row r="41" spans="1:15" ht="13">
      <c r="A41" s="120" t="str">
        <f>IF(YTD!A41="","",YTD!A41)</f>
        <v/>
      </c>
      <c r="B41" s="59"/>
      <c r="C41" s="59"/>
      <c r="D41" s="59" t="str">
        <f t="shared" si="1"/>
        <v/>
      </c>
      <c r="E41" s="124"/>
      <c r="F41" s="125"/>
      <c r="G41" s="125"/>
      <c r="H41" s="125"/>
      <c r="I41" s="125"/>
      <c r="K41" s="56" t="str">
        <f>$F$1</f>
        <v>ETOWN</v>
      </c>
      <c r="L41" s="73">
        <v>6</v>
      </c>
      <c r="M41" s="73">
        <v>233</v>
      </c>
      <c r="N41" s="31">
        <f>IF(L41=0,"",M41/L41)</f>
        <v>38.833333333333336</v>
      </c>
      <c r="O41" s="70">
        <v>1</v>
      </c>
    </row>
    <row r="42" spans="1:15">
      <c r="A42" s="120" t="str">
        <f>IF(YTD!A42="","",YTD!A42)</f>
        <v/>
      </c>
      <c r="B42" s="59"/>
      <c r="C42" s="59"/>
      <c r="D42" s="59" t="str">
        <f t="shared" si="1"/>
        <v/>
      </c>
      <c r="E42" s="124"/>
      <c r="F42" s="125"/>
      <c r="G42" s="125"/>
      <c r="H42" s="125"/>
      <c r="I42" s="125"/>
    </row>
    <row r="43" spans="1:15">
      <c r="A43" s="120" t="str">
        <f>IF(YTD!A43="","",YTD!A43)</f>
        <v/>
      </c>
      <c r="B43" s="59"/>
      <c r="C43" s="59"/>
      <c r="D43" s="59" t="str">
        <f t="shared" si="1"/>
        <v/>
      </c>
      <c r="E43" s="124"/>
      <c r="F43" s="125"/>
      <c r="G43" s="125"/>
      <c r="H43" s="125"/>
      <c r="I43" s="125"/>
    </row>
    <row r="44" spans="1:15">
      <c r="A44" s="120" t="str">
        <f>IF(YTD!A44="","",YTD!A44)</f>
        <v/>
      </c>
      <c r="B44" s="59"/>
      <c r="C44" s="59"/>
      <c r="D44" s="59" t="str">
        <f t="shared" si="1"/>
        <v/>
      </c>
      <c r="E44" s="124"/>
      <c r="F44" s="125"/>
      <c r="G44" s="125"/>
      <c r="H44" s="125"/>
      <c r="I44" s="125"/>
    </row>
    <row r="45" spans="1:15">
      <c r="A45" s="120" t="str">
        <f>IF(YTD!A45="","",YTD!A45)</f>
        <v/>
      </c>
      <c r="B45" s="59"/>
      <c r="C45" s="59"/>
      <c r="D45" s="59" t="str">
        <f t="shared" si="1"/>
        <v/>
      </c>
      <c r="E45" s="124"/>
      <c r="F45" s="125"/>
      <c r="G45" s="125"/>
      <c r="H45" s="125"/>
      <c r="I45" s="125"/>
    </row>
    <row r="46" spans="1:15">
      <c r="A46" s="120" t="str">
        <f>IF(YTD!A46="","",YTD!A46)</f>
        <v/>
      </c>
      <c r="B46" s="59"/>
      <c r="C46" s="59"/>
      <c r="D46" s="59" t="str">
        <f t="shared" si="1"/>
        <v/>
      </c>
      <c r="E46" s="124"/>
      <c r="F46" s="125"/>
      <c r="G46" s="125"/>
      <c r="H46" s="125"/>
      <c r="I46" s="125"/>
    </row>
    <row r="47" spans="1:15" ht="13">
      <c r="A47" s="126" t="s">
        <v>30</v>
      </c>
      <c r="B47" s="126">
        <f>SUM(B5:B46)</f>
        <v>24</v>
      </c>
      <c r="C47" s="126">
        <f t="shared" ref="C47:I47" si="3">SUM(C5:C46)</f>
        <v>39</v>
      </c>
      <c r="D47" s="126">
        <f t="shared" si="3"/>
        <v>87</v>
      </c>
      <c r="E47" s="148">
        <f t="shared" si="3"/>
        <v>2</v>
      </c>
      <c r="F47" s="126">
        <f t="shared" si="3"/>
        <v>1</v>
      </c>
      <c r="G47" s="126">
        <f t="shared" si="3"/>
        <v>1</v>
      </c>
      <c r="H47" s="126">
        <f t="shared" si="3"/>
        <v>2</v>
      </c>
      <c r="I47" s="126">
        <f t="shared" si="3"/>
        <v>0</v>
      </c>
    </row>
    <row r="49" spans="1:15" ht="13">
      <c r="A49" s="6"/>
      <c r="B49" s="6"/>
      <c r="C49" s="6"/>
      <c r="D49" s="6"/>
      <c r="E49" s="6"/>
      <c r="F49" s="7" t="s">
        <v>31</v>
      </c>
      <c r="G49" s="43"/>
      <c r="H49" s="6"/>
      <c r="I49" s="6"/>
      <c r="J49" s="6"/>
      <c r="K49" s="6"/>
      <c r="L49" s="6"/>
      <c r="M49" s="6"/>
      <c r="N49" s="6"/>
      <c r="O49" s="6"/>
    </row>
    <row r="51" spans="1:15" ht="13">
      <c r="A51" s="19" t="s">
        <v>32</v>
      </c>
      <c r="B51" s="19">
        <v>1</v>
      </c>
      <c r="C51" s="19">
        <v>2</v>
      </c>
      <c r="D51" s="19">
        <v>3</v>
      </c>
      <c r="E51" s="19">
        <v>4</v>
      </c>
      <c r="F51" s="19" t="s">
        <v>33</v>
      </c>
      <c r="G51" s="20" t="s">
        <v>34</v>
      </c>
      <c r="K51" s="44" t="s">
        <v>35</v>
      </c>
      <c r="L51" s="45"/>
      <c r="M51" s="19" t="s">
        <v>36</v>
      </c>
      <c r="N51" s="19" t="s">
        <v>37</v>
      </c>
      <c r="O51" s="20" t="s">
        <v>34</v>
      </c>
    </row>
    <row r="52" spans="1:15" ht="12.75" customHeight="1">
      <c r="A52" s="46" t="s">
        <v>22</v>
      </c>
      <c r="B52" s="61">
        <v>7</v>
      </c>
      <c r="C52" s="61">
        <v>7</v>
      </c>
      <c r="D52" s="61">
        <v>7</v>
      </c>
      <c r="E52" s="61">
        <v>14</v>
      </c>
      <c r="F52" s="61"/>
      <c r="G52" s="145">
        <f>SUM(B52:F52)</f>
        <v>35</v>
      </c>
      <c r="K52" s="47" t="s">
        <v>22</v>
      </c>
      <c r="L52" s="45"/>
      <c r="M52" s="61">
        <v>206</v>
      </c>
      <c r="N52" s="61">
        <v>114</v>
      </c>
      <c r="O52" s="145">
        <f>SUM(M52:N52)</f>
        <v>320</v>
      </c>
    </row>
    <row r="53" spans="1:15" ht="13">
      <c r="A53" s="56" t="str">
        <f>$F$1</f>
        <v>ETOWN</v>
      </c>
      <c r="B53" s="72">
        <v>6</v>
      </c>
      <c r="C53" s="72">
        <v>6</v>
      </c>
      <c r="D53" s="72">
        <v>0</v>
      </c>
      <c r="E53" s="72">
        <v>0</v>
      </c>
      <c r="F53" s="72"/>
      <c r="G53" s="40">
        <f>SUM(B53:F53)</f>
        <v>12</v>
      </c>
      <c r="K53" s="155" t="str">
        <f>$F$1</f>
        <v>ETOWN</v>
      </c>
      <c r="L53" s="156"/>
      <c r="M53" s="87">
        <v>73</v>
      </c>
      <c r="N53" s="87">
        <v>169</v>
      </c>
      <c r="O53" s="88">
        <f>SUM(M53:N53)</f>
        <v>242</v>
      </c>
    </row>
    <row r="54" spans="1:15" ht="12.75" customHeight="1"/>
    <row r="55" spans="1:15" ht="12.75" customHeight="1">
      <c r="A55" s="49" t="s">
        <v>38</v>
      </c>
      <c r="B55" s="19" t="s">
        <v>39</v>
      </c>
      <c r="C55" s="19" t="s">
        <v>40</v>
      </c>
      <c r="D55" s="19" t="s">
        <v>41</v>
      </c>
      <c r="E55" s="20" t="s">
        <v>42</v>
      </c>
      <c r="K55" s="36" t="s">
        <v>43</v>
      </c>
    </row>
    <row r="56" spans="1:15" ht="12.75" customHeight="1">
      <c r="A56" s="49" t="s">
        <v>44</v>
      </c>
      <c r="B56" s="72">
        <v>29</v>
      </c>
      <c r="C56" s="72">
        <v>73</v>
      </c>
      <c r="D56" s="24">
        <f>IF(B56="","",C56/B56)</f>
        <v>2.5172413793103448</v>
      </c>
      <c r="E56" s="74">
        <v>0</v>
      </c>
      <c r="K56" s="8" t="s">
        <v>45</v>
      </c>
      <c r="L56" s="149">
        <v>4</v>
      </c>
      <c r="M56" s="150"/>
      <c r="N56" s="151"/>
    </row>
    <row r="57" spans="1:15" ht="13">
      <c r="A57" s="49"/>
      <c r="K57" s="46" t="s">
        <v>46</v>
      </c>
      <c r="L57" s="149">
        <v>6</v>
      </c>
      <c r="M57" s="150"/>
      <c r="N57" s="151"/>
    </row>
    <row r="58" spans="1:15" ht="13">
      <c r="A58" s="49" t="s">
        <v>46</v>
      </c>
      <c r="B58" s="19" t="s">
        <v>48</v>
      </c>
      <c r="C58" s="19" t="s">
        <v>49</v>
      </c>
      <c r="D58" s="19" t="s">
        <v>40</v>
      </c>
      <c r="E58" s="19" t="s">
        <v>20</v>
      </c>
      <c r="F58" s="19" t="s">
        <v>50</v>
      </c>
      <c r="G58" s="19" t="s">
        <v>16</v>
      </c>
      <c r="H58" s="20" t="s">
        <v>42</v>
      </c>
      <c r="I58" s="51"/>
      <c r="K58" s="46" t="s">
        <v>47</v>
      </c>
      <c r="L58" s="149">
        <v>1</v>
      </c>
      <c r="M58" s="150"/>
      <c r="N58" s="151"/>
    </row>
    <row r="59" spans="1:15" ht="13">
      <c r="A59" s="49" t="s">
        <v>44</v>
      </c>
      <c r="B59" s="72">
        <v>11</v>
      </c>
      <c r="C59" s="72">
        <v>21</v>
      </c>
      <c r="D59" s="72">
        <v>169</v>
      </c>
      <c r="E59" s="37">
        <f>IF(C59=0,"",D59/B59)</f>
        <v>15.363636363636363</v>
      </c>
      <c r="F59" s="53">
        <f>IF(C59=0,"",B59/C59)</f>
        <v>0.52380952380952384</v>
      </c>
      <c r="G59" s="72">
        <v>2</v>
      </c>
      <c r="H59" s="74">
        <v>1</v>
      </c>
      <c r="J59" s="51"/>
      <c r="K59" s="46" t="s">
        <v>34</v>
      </c>
      <c r="L59" s="152">
        <f>SUM(L56:N58)</f>
        <v>11</v>
      </c>
      <c r="M59" s="153"/>
      <c r="N59" s="154"/>
    </row>
  </sheetData>
  <mergeCells count="5">
    <mergeCell ref="L58:N58"/>
    <mergeCell ref="L59:N59"/>
    <mergeCell ref="K53:L53"/>
    <mergeCell ref="L56:N56"/>
    <mergeCell ref="L57:N57"/>
  </mergeCells>
  <pageMargins left="0.5" right="0.5" top="0.5625" bottom="0.21875" header="0.30208333333333331" footer="0.51180555555555596"/>
  <pageSetup fitToWidth="0" fitToHeight="0" orientation="portrait" r:id="rId1"/>
  <headerFooter alignWithMargins="0">
    <oddHeader>&amp;L&amp;"Times New Roman,Regular"&amp;12           &amp;"Calibri,Bold"&amp;14 2017 MANHEIM CENTRAL BARONS FOOTBALL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59"/>
  <sheetViews>
    <sheetView view="pageLayout" zoomScaleNormal="100" workbookViewId="0">
      <selection activeCell="Q9" sqref="Q9"/>
    </sheetView>
  </sheetViews>
  <sheetFormatPr defaultRowHeight="12.5"/>
  <cols>
    <col min="1" max="1" width="12.1796875" customWidth="1"/>
    <col min="2" max="2" width="7.1796875" customWidth="1"/>
    <col min="3" max="3" width="7.54296875" customWidth="1"/>
    <col min="4" max="4" width="6.453125" customWidth="1"/>
    <col min="5" max="5" width="5.81640625" customWidth="1"/>
    <col min="6" max="6" width="7.453125" customWidth="1"/>
    <col min="7" max="7" width="7.81640625" customWidth="1"/>
    <col min="8" max="8" width="4.81640625" customWidth="1"/>
    <col min="9" max="9" width="4.1796875" customWidth="1"/>
    <col min="10" max="10" width="1.453125" customWidth="1"/>
    <col min="11" max="11" width="10.1796875" customWidth="1"/>
    <col min="12" max="12" width="3.54296875" customWidth="1"/>
    <col min="13" max="13" width="6.81640625" customWidth="1"/>
    <col min="14" max="14" width="4.54296875" customWidth="1"/>
    <col min="15" max="15" width="4.81640625" customWidth="1"/>
    <col min="16" max="16" width="9.1796875" customWidth="1"/>
  </cols>
  <sheetData>
    <row r="1" spans="1:15" ht="13">
      <c r="A1" s="95" t="s">
        <v>0</v>
      </c>
      <c r="B1" s="95"/>
      <c r="C1" s="95"/>
      <c r="D1" s="2"/>
      <c r="E1" s="96" t="s">
        <v>53</v>
      </c>
      <c r="F1" s="95" t="s">
        <v>63</v>
      </c>
      <c r="G1" s="95"/>
      <c r="H1" s="95"/>
      <c r="I1" s="133"/>
      <c r="J1" s="2"/>
      <c r="K1" s="97">
        <v>43021</v>
      </c>
      <c r="L1" s="55"/>
    </row>
    <row r="2" spans="1:15" ht="13">
      <c r="A2" s="6"/>
      <c r="B2" s="6"/>
      <c r="C2" s="6"/>
      <c r="D2" s="6"/>
      <c r="E2" s="6"/>
      <c r="F2" s="7" t="s">
        <v>2</v>
      </c>
      <c r="G2" s="6"/>
      <c r="H2" s="6"/>
      <c r="I2" s="6"/>
      <c r="J2" s="6"/>
      <c r="K2" s="6"/>
      <c r="L2" s="6"/>
      <c r="M2" s="6"/>
      <c r="N2" s="6"/>
      <c r="O2" s="6"/>
    </row>
    <row r="3" spans="1:15" ht="13">
      <c r="A3" s="8"/>
      <c r="B3" s="9" t="s">
        <v>3</v>
      </c>
      <c r="C3" s="9" t="s">
        <v>3</v>
      </c>
      <c r="D3" s="10" t="s">
        <v>4</v>
      </c>
      <c r="E3" s="9" t="s">
        <v>5</v>
      </c>
      <c r="F3" s="9" t="s">
        <v>6</v>
      </c>
      <c r="G3" s="10" t="s">
        <v>7</v>
      </c>
      <c r="H3" s="11"/>
      <c r="I3" s="12"/>
      <c r="J3" s="13"/>
      <c r="K3" s="14" t="s">
        <v>8</v>
      </c>
    </row>
    <row r="4" spans="1:15" ht="13">
      <c r="A4" s="121" t="s">
        <v>9</v>
      </c>
      <c r="B4" s="121" t="s">
        <v>10</v>
      </c>
      <c r="C4" s="121" t="s">
        <v>11</v>
      </c>
      <c r="D4" s="122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3" t="s">
        <v>17</v>
      </c>
      <c r="J4" s="18"/>
      <c r="K4" s="19" t="s">
        <v>9</v>
      </c>
      <c r="L4" s="19" t="s">
        <v>18</v>
      </c>
      <c r="M4" s="19" t="s">
        <v>19</v>
      </c>
      <c r="N4" s="19" t="s">
        <v>20</v>
      </c>
      <c r="O4" s="20" t="s">
        <v>21</v>
      </c>
    </row>
    <row r="5" spans="1:15">
      <c r="A5" s="120" t="str">
        <f>IF(YTD!A5="","",YTD!A5)</f>
        <v>Jake Novak</v>
      </c>
      <c r="B5" s="59"/>
      <c r="C5" s="59"/>
      <c r="D5" s="59" t="str">
        <f>IF(SUM(B5:C5)=0,"",(B5*2)+C5)</f>
        <v/>
      </c>
      <c r="E5" s="124"/>
      <c r="F5" s="125"/>
      <c r="G5" s="125"/>
      <c r="H5" s="125"/>
      <c r="I5" s="125"/>
      <c r="K5" s="21" t="str">
        <f>IF(YTD!K5="","",YTD!K5)</f>
        <v>Ben Wagner</v>
      </c>
      <c r="L5" s="61"/>
      <c r="M5" s="61"/>
      <c r="N5" s="86" t="str">
        <f t="shared" ref="N5:N18" si="0">IF(L5=0,"",M5/L5)</f>
        <v/>
      </c>
      <c r="O5" s="144"/>
    </row>
    <row r="6" spans="1:15">
      <c r="A6" s="120" t="str">
        <f>IF(YTD!A6="","",YTD!A6)</f>
        <v>Will Rivers</v>
      </c>
      <c r="B6" s="59">
        <v>1</v>
      </c>
      <c r="C6" s="59">
        <v>4</v>
      </c>
      <c r="D6" s="59">
        <f t="shared" ref="D6:D46" si="1">IF(SUM(B6:C6)=0,"",(B6*2)+C6)</f>
        <v>6</v>
      </c>
      <c r="E6" s="124">
        <v>0.5</v>
      </c>
      <c r="F6" s="125"/>
      <c r="G6" s="125"/>
      <c r="H6" s="125">
        <v>1</v>
      </c>
      <c r="I6" s="125"/>
      <c r="K6" s="21" t="str">
        <f>IF(YTD!K6="","",YTD!K6)</f>
        <v>Tyler Flick</v>
      </c>
      <c r="L6" s="61"/>
      <c r="M6" s="61"/>
      <c r="N6" s="86" t="str">
        <f t="shared" si="0"/>
        <v/>
      </c>
      <c r="O6" s="144"/>
    </row>
    <row r="7" spans="1:15">
      <c r="A7" s="120" t="str">
        <f>IF(YTD!A7="","",YTD!A7)</f>
        <v xml:space="preserve">Tyler Simon </v>
      </c>
      <c r="B7" s="59">
        <v>2</v>
      </c>
      <c r="C7" s="59">
        <v>3</v>
      </c>
      <c r="D7" s="59">
        <f t="shared" si="1"/>
        <v>7</v>
      </c>
      <c r="E7" s="124"/>
      <c r="F7" s="125"/>
      <c r="G7" s="125"/>
      <c r="H7" s="125"/>
      <c r="I7" s="125"/>
      <c r="K7" s="21" t="str">
        <f>IF(YTD!K7="","",YTD!K7)</f>
        <v>Evan Hosler</v>
      </c>
      <c r="L7" s="61"/>
      <c r="M7" s="61"/>
      <c r="N7" s="86" t="str">
        <f t="shared" si="0"/>
        <v/>
      </c>
      <c r="O7" s="144"/>
    </row>
    <row r="8" spans="1:15">
      <c r="A8" s="120" t="str">
        <f>IF(YTD!A8="","",YTD!A8)</f>
        <v>Colin Erb</v>
      </c>
      <c r="B8" s="59">
        <v>0</v>
      </c>
      <c r="C8" s="59">
        <v>2</v>
      </c>
      <c r="D8" s="59">
        <f t="shared" si="1"/>
        <v>2</v>
      </c>
      <c r="E8" s="124"/>
      <c r="F8" s="125"/>
      <c r="G8" s="125"/>
      <c r="H8" s="125"/>
      <c r="I8" s="125">
        <v>1</v>
      </c>
      <c r="K8" s="21" t="str">
        <f>IF(YTD!K8="","",YTD!K8)</f>
        <v>Jake Novak</v>
      </c>
      <c r="L8" s="61"/>
      <c r="M8" s="61"/>
      <c r="N8" s="86" t="str">
        <f t="shared" si="0"/>
        <v/>
      </c>
      <c r="O8" s="144"/>
    </row>
    <row r="9" spans="1:15">
      <c r="A9" s="120" t="str">
        <f>IF(YTD!A9="","",YTD!A9)</f>
        <v>Tyler Flick</v>
      </c>
      <c r="B9" s="59"/>
      <c r="C9" s="59">
        <v>1</v>
      </c>
      <c r="D9" s="59">
        <f t="shared" si="1"/>
        <v>1</v>
      </c>
      <c r="E9" s="124"/>
      <c r="F9" s="125"/>
      <c r="G9" s="125"/>
      <c r="H9" s="125"/>
      <c r="I9" s="125"/>
      <c r="K9" s="21" t="str">
        <f>IF(YTD!K9="","",YTD!K9)</f>
        <v>Colby Wagner</v>
      </c>
      <c r="L9" s="61"/>
      <c r="M9" s="61"/>
      <c r="N9" s="86" t="str">
        <f t="shared" si="0"/>
        <v/>
      </c>
      <c r="O9" s="144"/>
    </row>
    <row r="10" spans="1:15">
      <c r="A10" s="120" t="str">
        <f>IF(YTD!A10="","",YTD!A10)</f>
        <v>Joe Kolk</v>
      </c>
      <c r="B10" s="59">
        <v>2</v>
      </c>
      <c r="C10" s="59">
        <v>3</v>
      </c>
      <c r="D10" s="59">
        <f t="shared" si="1"/>
        <v>7</v>
      </c>
      <c r="E10" s="124"/>
      <c r="F10" s="125"/>
      <c r="G10" s="125"/>
      <c r="H10" s="125"/>
      <c r="I10" s="125"/>
      <c r="K10" s="21" t="str">
        <f>IF(YTD!K10="","",YTD!K10)</f>
        <v>Will Rivers</v>
      </c>
      <c r="L10" s="61">
        <v>1</v>
      </c>
      <c r="M10" s="61">
        <v>61</v>
      </c>
      <c r="N10" s="86">
        <f t="shared" si="0"/>
        <v>61</v>
      </c>
      <c r="O10" s="144">
        <v>1</v>
      </c>
    </row>
    <row r="11" spans="1:15">
      <c r="A11" s="120" t="str">
        <f>IF(YTD!A11="","",YTD!A11)</f>
        <v>Landan Moyer</v>
      </c>
      <c r="B11" s="59">
        <v>1</v>
      </c>
      <c r="C11" s="59">
        <v>5</v>
      </c>
      <c r="D11" s="59">
        <f t="shared" si="1"/>
        <v>7</v>
      </c>
      <c r="E11" s="124"/>
      <c r="F11" s="125"/>
      <c r="G11" s="125"/>
      <c r="H11" s="125"/>
      <c r="I11" s="125"/>
      <c r="K11" s="21" t="str">
        <f>IF(YTD!K11="","",YTD!K11)</f>
        <v>Isaac Perron</v>
      </c>
      <c r="L11" s="61"/>
      <c r="M11" s="61"/>
      <c r="N11" s="86" t="str">
        <f t="shared" si="0"/>
        <v/>
      </c>
      <c r="O11" s="144"/>
    </row>
    <row r="12" spans="1:15">
      <c r="A12" s="120" t="str">
        <f>IF(YTD!A12="","",YTD!A12)</f>
        <v>Tyler Dougherty</v>
      </c>
      <c r="B12" s="59">
        <v>2</v>
      </c>
      <c r="C12" s="59">
        <v>2</v>
      </c>
      <c r="D12" s="59">
        <f t="shared" si="1"/>
        <v>6</v>
      </c>
      <c r="E12" s="124"/>
      <c r="F12" s="125"/>
      <c r="G12" s="125"/>
      <c r="H12" s="125"/>
      <c r="I12" s="125"/>
      <c r="K12" s="21" t="str">
        <f>IF(YTD!K12="","",YTD!K12)</f>
        <v>Tyler Simon</v>
      </c>
      <c r="L12" s="61"/>
      <c r="M12" s="61"/>
      <c r="N12" s="86" t="str">
        <f t="shared" si="0"/>
        <v/>
      </c>
      <c r="O12" s="144"/>
    </row>
    <row r="13" spans="1:15">
      <c r="A13" s="120" t="str">
        <f>IF(YTD!A13="","",YTD!A13)</f>
        <v>Giovanni Lester</v>
      </c>
      <c r="B13" s="59">
        <v>1</v>
      </c>
      <c r="C13" s="59">
        <v>0</v>
      </c>
      <c r="D13" s="59">
        <f t="shared" si="1"/>
        <v>2</v>
      </c>
      <c r="E13" s="124"/>
      <c r="F13" s="125"/>
      <c r="G13" s="125"/>
      <c r="H13" s="125"/>
      <c r="I13" s="125"/>
      <c r="K13" s="21" t="str">
        <f>IF(YTD!K13="","",YTD!K13)</f>
        <v/>
      </c>
      <c r="L13" s="61"/>
      <c r="M13" s="61"/>
      <c r="N13" s="86" t="str">
        <f t="shared" si="0"/>
        <v/>
      </c>
      <c r="O13" s="144"/>
    </row>
    <row r="14" spans="1:15">
      <c r="A14" s="120" t="str">
        <f>IF(YTD!A14="","",YTD!A14)</f>
        <v>Garret Fittery</v>
      </c>
      <c r="B14" s="59">
        <v>1</v>
      </c>
      <c r="C14" s="59">
        <v>3</v>
      </c>
      <c r="D14" s="59">
        <f t="shared" si="1"/>
        <v>5</v>
      </c>
      <c r="E14" s="124">
        <v>0.5</v>
      </c>
      <c r="F14" s="125"/>
      <c r="G14" s="125"/>
      <c r="H14" s="125"/>
      <c r="I14" s="125"/>
      <c r="K14" s="21" t="str">
        <f>IF(YTD!K14="","",YTD!K14)</f>
        <v/>
      </c>
      <c r="L14" s="61"/>
      <c r="M14" s="61"/>
      <c r="N14" s="86" t="str">
        <f t="shared" si="0"/>
        <v/>
      </c>
      <c r="O14" s="144"/>
    </row>
    <row r="15" spans="1:15">
      <c r="A15" s="120" t="str">
        <f>IF(YTD!A15="","",YTD!A15)</f>
        <v>Evan Hosler</v>
      </c>
      <c r="B15" s="59">
        <v>2</v>
      </c>
      <c r="C15" s="59">
        <v>2</v>
      </c>
      <c r="D15" s="59">
        <f t="shared" si="1"/>
        <v>6</v>
      </c>
      <c r="E15" s="124"/>
      <c r="F15" s="125"/>
      <c r="G15" s="125"/>
      <c r="H15" s="125"/>
      <c r="I15" s="125"/>
      <c r="K15" s="21" t="str">
        <f>IF(YTD!K15="","",YTD!K15)</f>
        <v/>
      </c>
      <c r="L15" s="61"/>
      <c r="M15" s="61"/>
      <c r="N15" s="86" t="str">
        <f t="shared" si="0"/>
        <v/>
      </c>
      <c r="O15" s="144"/>
    </row>
    <row r="16" spans="1:15">
      <c r="A16" s="120" t="str">
        <f>IF(YTD!A16="","",YTD!A16)</f>
        <v>Colby Waqner</v>
      </c>
      <c r="B16" s="59"/>
      <c r="C16" s="59"/>
      <c r="D16" s="59" t="str">
        <f t="shared" si="1"/>
        <v/>
      </c>
      <c r="E16" s="124"/>
      <c r="F16" s="125"/>
      <c r="G16" s="125"/>
      <c r="H16" s="125"/>
      <c r="I16" s="125"/>
      <c r="K16" s="21" t="str">
        <f>IF(YTD!K16="","",YTD!K16)</f>
        <v/>
      </c>
      <c r="L16" s="61"/>
      <c r="M16" s="61"/>
      <c r="N16" s="86" t="str">
        <f t="shared" si="0"/>
        <v/>
      </c>
      <c r="O16" s="144"/>
    </row>
    <row r="17" spans="1:15">
      <c r="A17" s="120" t="str">
        <f>IF(YTD!A17="","",YTD!A17)</f>
        <v>Isaac Perron</v>
      </c>
      <c r="B17" s="59">
        <v>0</v>
      </c>
      <c r="C17" s="59">
        <v>1</v>
      </c>
      <c r="D17" s="59">
        <f t="shared" si="1"/>
        <v>1</v>
      </c>
      <c r="E17" s="124"/>
      <c r="F17" s="125"/>
      <c r="G17" s="125"/>
      <c r="H17" s="125"/>
      <c r="I17" s="125"/>
      <c r="K17" s="21" t="str">
        <f>IF(YTD!K17="","",YTD!K17)</f>
        <v/>
      </c>
      <c r="L17" s="61"/>
      <c r="M17" s="61"/>
      <c r="N17" s="86" t="str">
        <f t="shared" si="0"/>
        <v/>
      </c>
      <c r="O17" s="144"/>
    </row>
    <row r="18" spans="1:15">
      <c r="A18" s="120" t="str">
        <f>IF(YTD!A18="","",YTD!A18)</f>
        <v>Nick Griest</v>
      </c>
      <c r="B18" s="59"/>
      <c r="C18" s="59"/>
      <c r="D18" s="59" t="str">
        <f t="shared" si="1"/>
        <v/>
      </c>
      <c r="E18" s="124"/>
      <c r="F18" s="125"/>
      <c r="G18" s="125"/>
      <c r="H18" s="125"/>
      <c r="I18" s="125"/>
      <c r="K18" s="21" t="str">
        <f>IF(YTD!K18="","",YTD!K18)</f>
        <v/>
      </c>
      <c r="L18" s="61"/>
      <c r="M18" s="61"/>
      <c r="N18" s="86" t="str">
        <f t="shared" si="0"/>
        <v/>
      </c>
      <c r="O18" s="144"/>
    </row>
    <row r="19" spans="1:15" ht="13">
      <c r="A19" s="120" t="str">
        <f>IF(YTD!A19="","",YTD!A19)</f>
        <v>Preston Martin</v>
      </c>
      <c r="B19" s="59">
        <v>1</v>
      </c>
      <c r="C19" s="59">
        <v>1</v>
      </c>
      <c r="D19" s="59">
        <f t="shared" si="1"/>
        <v>3</v>
      </c>
      <c r="E19" s="124"/>
      <c r="F19" s="125"/>
      <c r="G19" s="125"/>
      <c r="H19" s="125"/>
      <c r="I19" s="125"/>
      <c r="K19" s="38" t="s">
        <v>22</v>
      </c>
      <c r="L19" s="39">
        <f>IF(SUM(L5:L18)=0,"",SUM(L5:L18))</f>
        <v>1</v>
      </c>
      <c r="M19" s="39">
        <f>IF(SUM(M5:M18)=0,"",SUM(M5:M18))</f>
        <v>61</v>
      </c>
      <c r="N19" s="147">
        <f>IFERROR(IF(L19="","",M19/L19),0)</f>
        <v>61</v>
      </c>
      <c r="O19" s="40">
        <f>IF(SUM(O5:O18)=0,"",SUM(O5:O18))</f>
        <v>1</v>
      </c>
    </row>
    <row r="20" spans="1:15" ht="13">
      <c r="A20" s="120" t="str">
        <f>IF(YTD!A20="","",YTD!A20)</f>
        <v>Dalton Gainer</v>
      </c>
      <c r="B20" s="59"/>
      <c r="C20" s="59"/>
      <c r="D20" s="59" t="str">
        <f t="shared" si="1"/>
        <v/>
      </c>
      <c r="E20" s="124"/>
      <c r="F20" s="125"/>
      <c r="G20" s="125"/>
      <c r="H20" s="125"/>
      <c r="I20" s="125"/>
      <c r="K20" s="56" t="str">
        <f>$F$1</f>
        <v>EPHRATA</v>
      </c>
      <c r="L20" s="71"/>
      <c r="M20" s="70"/>
      <c r="N20" s="86" t="str">
        <f>IF(L20=0,"",M20/L20)</f>
        <v/>
      </c>
      <c r="O20" s="70"/>
    </row>
    <row r="21" spans="1:15">
      <c r="A21" s="120" t="str">
        <f>IF(YTD!A21="","",YTD!A21)</f>
        <v>Cayden Warner</v>
      </c>
      <c r="B21" s="59"/>
      <c r="C21" s="59"/>
      <c r="D21" s="59" t="str">
        <f t="shared" si="1"/>
        <v/>
      </c>
      <c r="E21" s="124"/>
      <c r="F21" s="125"/>
      <c r="G21" s="125"/>
      <c r="H21" s="125"/>
      <c r="I21" s="125"/>
    </row>
    <row r="22" spans="1:15">
      <c r="A22" s="120" t="str">
        <f>IF(YTD!A22="","",YTD!A22)</f>
        <v>Ben Wagner</v>
      </c>
      <c r="B22" s="59">
        <v>3</v>
      </c>
      <c r="C22" s="59">
        <v>0</v>
      </c>
      <c r="D22" s="59">
        <f t="shared" si="1"/>
        <v>6</v>
      </c>
      <c r="E22" s="124"/>
      <c r="F22" s="125"/>
      <c r="G22" s="125"/>
      <c r="H22" s="125"/>
      <c r="I22" s="125"/>
    </row>
    <row r="23" spans="1:15">
      <c r="A23" s="120" t="str">
        <f>IF(YTD!A23="","",YTD!A23)</f>
        <v>Troy Kolk</v>
      </c>
      <c r="B23" s="59"/>
      <c r="C23" s="59"/>
      <c r="D23" s="59" t="str">
        <f t="shared" si="1"/>
        <v/>
      </c>
      <c r="E23" s="124"/>
      <c r="F23" s="125"/>
      <c r="G23" s="125"/>
      <c r="H23" s="125"/>
      <c r="I23" s="125"/>
    </row>
    <row r="24" spans="1:15" ht="13">
      <c r="A24" s="120" t="str">
        <f>IF(YTD!A24="","",YTD!A24)</f>
        <v>Tyler Hartl</v>
      </c>
      <c r="B24" s="59"/>
      <c r="C24" s="59"/>
      <c r="D24" s="59" t="str">
        <f t="shared" si="1"/>
        <v/>
      </c>
      <c r="E24" s="124"/>
      <c r="F24" s="125"/>
      <c r="G24" s="125"/>
      <c r="H24" s="125"/>
      <c r="I24" s="125"/>
      <c r="K24" s="36" t="s">
        <v>24</v>
      </c>
    </row>
    <row r="25" spans="1:15" ht="13">
      <c r="A25" s="120" t="str">
        <f>IF(YTD!A25="","",YTD!A25)</f>
        <v>Jake Harbach</v>
      </c>
      <c r="B25" s="59"/>
      <c r="C25" s="59"/>
      <c r="D25" s="59" t="str">
        <f t="shared" si="1"/>
        <v/>
      </c>
      <c r="E25" s="124"/>
      <c r="F25" s="125"/>
      <c r="G25" s="125"/>
      <c r="H25" s="125"/>
      <c r="I25" s="125"/>
      <c r="K25" s="19" t="s">
        <v>9</v>
      </c>
      <c r="L25" s="19" t="s">
        <v>18</v>
      </c>
      <c r="M25" s="19" t="s">
        <v>25</v>
      </c>
      <c r="N25" s="19" t="s">
        <v>20</v>
      </c>
      <c r="O25" s="20" t="s">
        <v>26</v>
      </c>
    </row>
    <row r="26" spans="1:15">
      <c r="A26" s="120" t="str">
        <f>IF(YTD!A26="","",YTD!A26)</f>
        <v>Brooklyn Bicksler</v>
      </c>
      <c r="B26" s="59">
        <v>0</v>
      </c>
      <c r="C26" s="59">
        <v>1</v>
      </c>
      <c r="D26" s="59">
        <f t="shared" si="1"/>
        <v>1</v>
      </c>
      <c r="E26" s="124"/>
      <c r="F26" s="125"/>
      <c r="G26" s="125"/>
      <c r="H26" s="125"/>
      <c r="I26" s="125"/>
      <c r="K26" s="21" t="str">
        <f>IF(YTD!K26="","",YTD!K26)</f>
        <v>Tyler Simon</v>
      </c>
      <c r="L26" s="72"/>
      <c r="M26" s="72"/>
      <c r="N26" s="24" t="str">
        <f t="shared" ref="N26:N32" si="2">IF(L26=0,"",M26/L26)</f>
        <v/>
      </c>
      <c r="O26" s="74"/>
    </row>
    <row r="27" spans="1:15">
      <c r="A27" s="120" t="str">
        <f>IF(YTD!A27="","",YTD!A27)</f>
        <v>Chris Shaw</v>
      </c>
      <c r="B27" s="59">
        <v>1</v>
      </c>
      <c r="C27" s="59">
        <v>1</v>
      </c>
      <c r="D27" s="59">
        <f t="shared" si="1"/>
        <v>3</v>
      </c>
      <c r="E27" s="124"/>
      <c r="F27" s="125"/>
      <c r="G27" s="125"/>
      <c r="H27" s="125"/>
      <c r="I27" s="125"/>
      <c r="K27" s="21" t="str">
        <f>IF(YTD!K27="","",YTD!K27)</f>
        <v>Niko Gavala</v>
      </c>
      <c r="L27" s="61">
        <v>11</v>
      </c>
      <c r="M27" s="61">
        <v>561</v>
      </c>
      <c r="N27" s="24">
        <f t="shared" si="2"/>
        <v>51</v>
      </c>
      <c r="O27" s="144">
        <v>0</v>
      </c>
    </row>
    <row r="28" spans="1:15">
      <c r="A28" s="120" t="str">
        <f>IF(YTD!A28="","",YTD!A28)</f>
        <v>Tyler Hartl</v>
      </c>
      <c r="B28" s="59">
        <v>0</v>
      </c>
      <c r="C28" s="59">
        <v>1</v>
      </c>
      <c r="D28" s="59">
        <f t="shared" si="1"/>
        <v>1</v>
      </c>
      <c r="E28" s="124"/>
      <c r="F28" s="125"/>
      <c r="G28" s="125"/>
      <c r="H28" s="125"/>
      <c r="I28" s="125"/>
      <c r="K28" s="21" t="str">
        <f>IF(YTD!K28="","",YTD!K28)</f>
        <v/>
      </c>
      <c r="L28" s="61"/>
      <c r="M28" s="61"/>
      <c r="N28" s="24" t="str">
        <f t="shared" si="2"/>
        <v/>
      </c>
      <c r="O28" s="144"/>
    </row>
    <row r="29" spans="1:15">
      <c r="A29" s="120" t="str">
        <f>IF(YTD!A29="","",YTD!A29)</f>
        <v>Maliki Rivera</v>
      </c>
      <c r="B29" s="59">
        <v>3</v>
      </c>
      <c r="C29" s="59">
        <v>3</v>
      </c>
      <c r="D29" s="59">
        <f t="shared" si="1"/>
        <v>9</v>
      </c>
      <c r="E29" s="124"/>
      <c r="F29" s="125"/>
      <c r="G29" s="125"/>
      <c r="H29" s="125"/>
      <c r="I29" s="125"/>
      <c r="K29" s="21" t="str">
        <f>IF(YTD!K29="","",YTD!K29)</f>
        <v/>
      </c>
      <c r="L29" s="61"/>
      <c r="M29" s="61"/>
      <c r="N29" s="24" t="str">
        <f t="shared" si="2"/>
        <v/>
      </c>
      <c r="O29" s="144"/>
    </row>
    <row r="30" spans="1:15">
      <c r="A30" s="120" t="str">
        <f>IF(YTD!A30="","",YTD!A30)</f>
        <v>Cole Lastinger</v>
      </c>
      <c r="B30" s="59">
        <v>0</v>
      </c>
      <c r="C30" s="59">
        <v>1</v>
      </c>
      <c r="D30" s="59">
        <f t="shared" si="1"/>
        <v>1</v>
      </c>
      <c r="E30" s="124"/>
      <c r="F30" s="125"/>
      <c r="G30" s="125"/>
      <c r="H30" s="125"/>
      <c r="I30" s="125"/>
      <c r="K30" s="21" t="str">
        <f>IF(YTD!K30="","",YTD!K30)</f>
        <v/>
      </c>
      <c r="L30" s="61"/>
      <c r="M30" s="61"/>
      <c r="N30" s="24" t="str">
        <f t="shared" si="2"/>
        <v/>
      </c>
      <c r="O30" s="144"/>
    </row>
    <row r="31" spans="1:15" ht="13">
      <c r="A31" s="120" t="str">
        <f>IF(YTD!A31="","",YTD!A31)</f>
        <v>Dominic Pietsch</v>
      </c>
      <c r="B31" s="59">
        <v>1</v>
      </c>
      <c r="C31" s="59">
        <v>2</v>
      </c>
      <c r="D31" s="59">
        <f t="shared" si="1"/>
        <v>4</v>
      </c>
      <c r="E31" s="124"/>
      <c r="F31" s="125"/>
      <c r="G31" s="125"/>
      <c r="H31" s="125"/>
      <c r="I31" s="125"/>
      <c r="K31" s="38" t="s">
        <v>22</v>
      </c>
      <c r="L31" s="39">
        <f>IF(SUM(L26:L30)=0,"",SUM(L26:L30))</f>
        <v>11</v>
      </c>
      <c r="M31" s="39">
        <f>IF(SUM(M26:M30)=0,"",SUM(M26:M30))</f>
        <v>561</v>
      </c>
      <c r="N31" s="31">
        <f>IF(L31="","",M31/L31)</f>
        <v>51</v>
      </c>
      <c r="O31" s="39">
        <v>0</v>
      </c>
    </row>
    <row r="32" spans="1:15" ht="13">
      <c r="A32" s="120" t="str">
        <f>IF(YTD!A32="","",YTD!A32)</f>
        <v>Chris Pagano</v>
      </c>
      <c r="B32" s="59">
        <v>2</v>
      </c>
      <c r="C32" s="59">
        <v>2</v>
      </c>
      <c r="D32" s="59">
        <f t="shared" si="1"/>
        <v>6</v>
      </c>
      <c r="E32" s="124"/>
      <c r="F32" s="125"/>
      <c r="G32" s="125"/>
      <c r="H32" s="125"/>
      <c r="I32" s="125"/>
      <c r="K32" s="56" t="str">
        <f>$F$1</f>
        <v>EPHRATA</v>
      </c>
      <c r="L32" s="73">
        <v>3</v>
      </c>
      <c r="M32" s="70">
        <v>133</v>
      </c>
      <c r="N32" s="31">
        <f t="shared" si="2"/>
        <v>44.333333333333336</v>
      </c>
      <c r="O32" s="70">
        <v>0</v>
      </c>
    </row>
    <row r="33" spans="1:15">
      <c r="A33" s="120" t="str">
        <f>IF(YTD!A33="","",YTD!A33)</f>
        <v>Jake Martin</v>
      </c>
      <c r="B33" s="59">
        <v>0</v>
      </c>
      <c r="C33" s="59">
        <v>1</v>
      </c>
      <c r="D33" s="59">
        <f t="shared" si="1"/>
        <v>1</v>
      </c>
      <c r="E33" s="124"/>
      <c r="F33" s="125"/>
      <c r="G33" s="125"/>
      <c r="H33" s="125"/>
      <c r="I33" s="125"/>
      <c r="L33" t="s">
        <v>27</v>
      </c>
    </row>
    <row r="34" spans="1:15">
      <c r="A34" s="120" t="str">
        <f>IF(YTD!A34="","",YTD!A34)</f>
        <v>Mason Morales</v>
      </c>
      <c r="B34" s="59"/>
      <c r="C34" s="59"/>
      <c r="D34" s="59" t="str">
        <f t="shared" si="1"/>
        <v/>
      </c>
      <c r="E34" s="124"/>
      <c r="F34" s="125"/>
      <c r="G34" s="125"/>
      <c r="H34" s="125"/>
      <c r="I34" s="125"/>
    </row>
    <row r="35" spans="1:15" ht="13">
      <c r="A35" s="120" t="str">
        <f>IF(YTD!A35="","",YTD!A35)</f>
        <v>Vinny Lester</v>
      </c>
      <c r="B35" s="59"/>
      <c r="C35" s="59"/>
      <c r="D35" s="59" t="str">
        <f t="shared" si="1"/>
        <v/>
      </c>
      <c r="E35" s="124"/>
      <c r="F35" s="125"/>
      <c r="G35" s="125"/>
      <c r="H35" s="125"/>
      <c r="I35" s="125"/>
      <c r="K35" s="36" t="s">
        <v>28</v>
      </c>
    </row>
    <row r="36" spans="1:15" ht="13">
      <c r="A36" s="120" t="str">
        <f>IF(YTD!A36="","",YTD!A36)</f>
        <v/>
      </c>
      <c r="B36" s="59"/>
      <c r="C36" s="59"/>
      <c r="D36" s="59" t="str">
        <f t="shared" si="1"/>
        <v/>
      </c>
      <c r="E36" s="124"/>
      <c r="F36" s="125"/>
      <c r="G36" s="125"/>
      <c r="H36" s="125"/>
      <c r="I36" s="125"/>
      <c r="K36" s="19" t="s">
        <v>9</v>
      </c>
      <c r="L36" s="19" t="s">
        <v>18</v>
      </c>
      <c r="M36" s="19" t="s">
        <v>25</v>
      </c>
      <c r="N36" s="19" t="s">
        <v>20</v>
      </c>
      <c r="O36" s="20" t="s">
        <v>29</v>
      </c>
    </row>
    <row r="37" spans="1:15">
      <c r="A37" s="120" t="str">
        <f>IF(YTD!A37="","",YTD!A37)</f>
        <v/>
      </c>
      <c r="B37" s="59"/>
      <c r="C37" s="59"/>
      <c r="D37" s="59" t="str">
        <f t="shared" si="1"/>
        <v/>
      </c>
      <c r="E37" s="124"/>
      <c r="F37" s="125"/>
      <c r="G37" s="125"/>
      <c r="H37" s="125"/>
      <c r="I37" s="125"/>
      <c r="K37" s="21" t="str">
        <f>IF(YTD!K37="","",YTD!K37)</f>
        <v>Jake Novak</v>
      </c>
      <c r="L37" s="61">
        <v>0</v>
      </c>
      <c r="M37" s="75">
        <v>0</v>
      </c>
      <c r="N37" s="24" t="str">
        <f>IF(L37=0,"",M37/L37)</f>
        <v/>
      </c>
      <c r="O37" s="144"/>
    </row>
    <row r="38" spans="1:15">
      <c r="A38" s="120" t="str">
        <f>IF(YTD!A38="","",YTD!A38)</f>
        <v/>
      </c>
      <c r="B38" s="59"/>
      <c r="C38" s="59"/>
      <c r="D38" s="59" t="str">
        <f t="shared" si="1"/>
        <v/>
      </c>
      <c r="E38" s="124"/>
      <c r="F38" s="125"/>
      <c r="G38" s="125"/>
      <c r="H38" s="125"/>
      <c r="I38" s="125"/>
      <c r="K38" s="21" t="str">
        <f>IF(YTD!K38="","",YTD!K38)</f>
        <v/>
      </c>
      <c r="L38" s="61"/>
      <c r="M38" s="75"/>
      <c r="N38" s="24" t="str">
        <f>IF(L38=0,"",M38/L38)</f>
        <v/>
      </c>
      <c r="O38" s="144"/>
    </row>
    <row r="39" spans="1:15">
      <c r="A39" s="120" t="str">
        <f>IF(YTD!A39="","",YTD!A39)</f>
        <v/>
      </c>
      <c r="B39" s="59"/>
      <c r="C39" s="59"/>
      <c r="D39" s="59" t="str">
        <f t="shared" si="1"/>
        <v/>
      </c>
      <c r="E39" s="124"/>
      <c r="F39" s="125"/>
      <c r="G39" s="125"/>
      <c r="H39" s="125"/>
      <c r="I39" s="125"/>
      <c r="K39" s="21" t="str">
        <f>IF(YTD!K39="","",YTD!K39)</f>
        <v/>
      </c>
      <c r="L39" s="61"/>
      <c r="M39" s="75"/>
      <c r="N39" s="24" t="str">
        <f>IF(L39=0,"",M39/L39)</f>
        <v/>
      </c>
      <c r="O39" s="144"/>
    </row>
    <row r="40" spans="1:15" ht="13">
      <c r="A40" s="120" t="str">
        <f>IF(YTD!A40="","",YTD!A40)</f>
        <v/>
      </c>
      <c r="B40" s="59"/>
      <c r="C40" s="59"/>
      <c r="D40" s="59" t="str">
        <f t="shared" si="1"/>
        <v/>
      </c>
      <c r="E40" s="124"/>
      <c r="F40" s="125"/>
      <c r="G40" s="125"/>
      <c r="H40" s="125"/>
      <c r="I40" s="125"/>
      <c r="K40" s="38" t="s">
        <v>22</v>
      </c>
      <c r="L40" s="39">
        <v>0</v>
      </c>
      <c r="M40" s="39">
        <v>0</v>
      </c>
      <c r="N40" s="31" t="e">
        <f>IF(L40="","",M40/L40)</f>
        <v>#DIV/0!</v>
      </c>
      <c r="O40" s="39" t="str">
        <f>IF(SUM(O37:O39)=0,"",SUM(O37:O39))</f>
        <v/>
      </c>
    </row>
    <row r="41" spans="1:15" ht="13">
      <c r="A41" s="120" t="str">
        <f>IF(YTD!A41="","",YTD!A41)</f>
        <v/>
      </c>
      <c r="B41" s="59"/>
      <c r="C41" s="59"/>
      <c r="D41" s="59" t="str">
        <f t="shared" si="1"/>
        <v/>
      </c>
      <c r="E41" s="124"/>
      <c r="F41" s="125"/>
      <c r="G41" s="125"/>
      <c r="H41" s="125"/>
      <c r="I41" s="125"/>
      <c r="K41" s="56" t="str">
        <f>$F$1</f>
        <v>EPHRATA</v>
      </c>
      <c r="L41" s="73">
        <v>7</v>
      </c>
      <c r="M41" s="73">
        <v>136</v>
      </c>
      <c r="N41" s="31">
        <f>IF(L41=0,"",M41/L41)</f>
        <v>19.428571428571427</v>
      </c>
      <c r="O41" s="70">
        <v>0</v>
      </c>
    </row>
    <row r="42" spans="1:15">
      <c r="A42" s="120" t="str">
        <f>IF(YTD!A42="","",YTD!A42)</f>
        <v/>
      </c>
      <c r="B42" s="59"/>
      <c r="C42" s="59"/>
      <c r="D42" s="59" t="str">
        <f t="shared" si="1"/>
        <v/>
      </c>
      <c r="E42" s="124"/>
      <c r="F42" s="125"/>
      <c r="G42" s="125"/>
      <c r="H42" s="125"/>
      <c r="I42" s="125"/>
    </row>
    <row r="43" spans="1:15">
      <c r="A43" s="120" t="str">
        <f>IF(YTD!A43="","",YTD!A43)</f>
        <v/>
      </c>
      <c r="B43" s="59"/>
      <c r="C43" s="59"/>
      <c r="D43" s="59" t="str">
        <f t="shared" si="1"/>
        <v/>
      </c>
      <c r="E43" s="124"/>
      <c r="F43" s="125"/>
      <c r="G43" s="125"/>
      <c r="H43" s="125"/>
      <c r="I43" s="125"/>
    </row>
    <row r="44" spans="1:15">
      <c r="A44" s="120" t="str">
        <f>IF(YTD!A44="","",YTD!A44)</f>
        <v/>
      </c>
      <c r="B44" s="59"/>
      <c r="C44" s="59"/>
      <c r="D44" s="59" t="str">
        <f t="shared" si="1"/>
        <v/>
      </c>
      <c r="E44" s="124"/>
      <c r="F44" s="125"/>
      <c r="G44" s="125"/>
      <c r="H44" s="125"/>
      <c r="I44" s="125"/>
    </row>
    <row r="45" spans="1:15">
      <c r="A45" s="120" t="str">
        <f>IF(YTD!A45="","",YTD!A45)</f>
        <v/>
      </c>
      <c r="B45" s="59"/>
      <c r="C45" s="59"/>
      <c r="D45" s="59" t="str">
        <f t="shared" si="1"/>
        <v/>
      </c>
      <c r="E45" s="124"/>
      <c r="F45" s="125"/>
      <c r="G45" s="125"/>
      <c r="H45" s="125"/>
      <c r="I45" s="125"/>
    </row>
    <row r="46" spans="1:15">
      <c r="A46" s="120" t="str">
        <f>IF(YTD!A46="","",YTD!A46)</f>
        <v/>
      </c>
      <c r="B46" s="59"/>
      <c r="C46" s="59"/>
      <c r="D46" s="59" t="str">
        <f t="shared" si="1"/>
        <v/>
      </c>
      <c r="E46" s="124"/>
      <c r="F46" s="125"/>
      <c r="G46" s="125"/>
      <c r="H46" s="125"/>
      <c r="I46" s="125"/>
    </row>
    <row r="47" spans="1:15" ht="13">
      <c r="A47" s="126" t="s">
        <v>30</v>
      </c>
      <c r="B47" s="126">
        <f>SUM(B5:B46)</f>
        <v>23</v>
      </c>
      <c r="C47" s="126">
        <f t="shared" ref="C47:I47" si="3">SUM(C5:C46)</f>
        <v>39</v>
      </c>
      <c r="D47" s="126">
        <f t="shared" si="3"/>
        <v>85</v>
      </c>
      <c r="E47" s="148">
        <f t="shared" si="3"/>
        <v>1</v>
      </c>
      <c r="F47" s="126">
        <f t="shared" si="3"/>
        <v>0</v>
      </c>
      <c r="G47" s="126">
        <f t="shared" si="3"/>
        <v>0</v>
      </c>
      <c r="H47" s="126">
        <f t="shared" si="3"/>
        <v>1</v>
      </c>
      <c r="I47" s="126">
        <f t="shared" si="3"/>
        <v>1</v>
      </c>
    </row>
    <row r="49" spans="1:15" ht="13">
      <c r="A49" s="6"/>
      <c r="B49" s="6"/>
      <c r="C49" s="6"/>
      <c r="D49" s="6"/>
      <c r="E49" s="6"/>
      <c r="F49" s="7" t="s">
        <v>31</v>
      </c>
      <c r="G49" s="43"/>
      <c r="H49" s="6"/>
      <c r="I49" s="6"/>
      <c r="J49" s="6"/>
      <c r="K49" s="6"/>
      <c r="L49" s="6"/>
      <c r="M49" s="6"/>
      <c r="N49" s="6"/>
      <c r="O49" s="6"/>
    </row>
    <row r="51" spans="1:15" ht="13">
      <c r="A51" s="19" t="s">
        <v>32</v>
      </c>
      <c r="B51" s="19">
        <v>1</v>
      </c>
      <c r="C51" s="19">
        <v>2</v>
      </c>
      <c r="D51" s="19">
        <v>3</v>
      </c>
      <c r="E51" s="19">
        <v>4</v>
      </c>
      <c r="F51" s="19" t="s">
        <v>33</v>
      </c>
      <c r="G51" s="20" t="s">
        <v>34</v>
      </c>
      <c r="K51" s="44" t="s">
        <v>35</v>
      </c>
      <c r="L51" s="45"/>
      <c r="M51" s="19" t="s">
        <v>36</v>
      </c>
      <c r="N51" s="19" t="s">
        <v>37</v>
      </c>
      <c r="O51" s="20" t="s">
        <v>34</v>
      </c>
    </row>
    <row r="52" spans="1:15" ht="12.75" customHeight="1">
      <c r="A52" s="46" t="s">
        <v>22</v>
      </c>
      <c r="B52" s="61">
        <v>44</v>
      </c>
      <c r="C52" s="61">
        <v>21</v>
      </c>
      <c r="D52" s="61">
        <v>7</v>
      </c>
      <c r="E52" s="61">
        <v>7</v>
      </c>
      <c r="F52" s="61"/>
      <c r="G52" s="145">
        <f>SUM(B52:F52)</f>
        <v>79</v>
      </c>
      <c r="K52" s="47" t="s">
        <v>22</v>
      </c>
      <c r="L52" s="45"/>
      <c r="M52" s="61">
        <v>417</v>
      </c>
      <c r="N52" s="61">
        <v>59</v>
      </c>
      <c r="O52" s="145">
        <f>SUM(M52:N52)</f>
        <v>476</v>
      </c>
    </row>
    <row r="53" spans="1:15" ht="13">
      <c r="A53" s="56" t="str">
        <f>$F$1</f>
        <v>EPHRATA</v>
      </c>
      <c r="B53" s="72">
        <v>0</v>
      </c>
      <c r="C53" s="72">
        <v>0</v>
      </c>
      <c r="D53" s="72">
        <v>0</v>
      </c>
      <c r="E53" s="72">
        <v>7</v>
      </c>
      <c r="F53" s="72"/>
      <c r="G53" s="40">
        <f>SUM(B53:F53)</f>
        <v>7</v>
      </c>
      <c r="K53" s="155" t="str">
        <f>$F$1</f>
        <v>EPHRATA</v>
      </c>
      <c r="L53" s="156"/>
      <c r="M53" s="87">
        <v>91</v>
      </c>
      <c r="N53" s="87">
        <v>71</v>
      </c>
      <c r="O53" s="88">
        <f>SUM(M53:N53)</f>
        <v>162</v>
      </c>
    </row>
    <row r="54" spans="1:15" ht="12.75" customHeight="1"/>
    <row r="55" spans="1:15" ht="12.75" customHeight="1">
      <c r="A55" s="49" t="s">
        <v>38</v>
      </c>
      <c r="B55" s="19" t="s">
        <v>39</v>
      </c>
      <c r="C55" s="19" t="s">
        <v>40</v>
      </c>
      <c r="D55" s="19" t="s">
        <v>41</v>
      </c>
      <c r="E55" s="20" t="s">
        <v>42</v>
      </c>
      <c r="K55" s="36" t="s">
        <v>43</v>
      </c>
    </row>
    <row r="56" spans="1:15" ht="12.75" customHeight="1">
      <c r="A56" s="49" t="s">
        <v>44</v>
      </c>
      <c r="B56" s="72">
        <v>28</v>
      </c>
      <c r="C56" s="72">
        <v>91</v>
      </c>
      <c r="D56" s="24">
        <f>IF(B56="","",C56/B56)</f>
        <v>3.25</v>
      </c>
      <c r="E56" s="74">
        <v>1</v>
      </c>
      <c r="K56" s="8" t="s">
        <v>45</v>
      </c>
      <c r="L56" s="149">
        <v>6</v>
      </c>
      <c r="M56" s="150"/>
      <c r="N56" s="151"/>
    </row>
    <row r="57" spans="1:15" ht="13">
      <c r="A57" s="49"/>
      <c r="K57" s="46" t="s">
        <v>46</v>
      </c>
      <c r="L57" s="149">
        <v>3</v>
      </c>
      <c r="M57" s="150"/>
      <c r="N57" s="151"/>
    </row>
    <row r="58" spans="1:15" ht="13">
      <c r="A58" s="49" t="s">
        <v>46</v>
      </c>
      <c r="B58" s="19" t="s">
        <v>48</v>
      </c>
      <c r="C58" s="19" t="s">
        <v>49</v>
      </c>
      <c r="D58" s="19" t="s">
        <v>40</v>
      </c>
      <c r="E58" s="19" t="s">
        <v>20</v>
      </c>
      <c r="F58" s="19" t="s">
        <v>50</v>
      </c>
      <c r="G58" s="19" t="s">
        <v>16</v>
      </c>
      <c r="H58" s="20" t="s">
        <v>42</v>
      </c>
      <c r="I58" s="51"/>
      <c r="K58" s="46" t="s">
        <v>47</v>
      </c>
      <c r="L58" s="149">
        <v>0</v>
      </c>
      <c r="M58" s="150"/>
      <c r="N58" s="151"/>
    </row>
    <row r="59" spans="1:15" ht="13">
      <c r="A59" s="49" t="s">
        <v>44</v>
      </c>
      <c r="B59" s="72">
        <v>12</v>
      </c>
      <c r="C59" s="72">
        <v>22</v>
      </c>
      <c r="D59" s="72">
        <v>71</v>
      </c>
      <c r="E59" s="37">
        <f>IF(C59=0,"",D59/B59)</f>
        <v>5.916666666666667</v>
      </c>
      <c r="F59" s="53">
        <f>IF(C59=0,"",B59/C59)</f>
        <v>0.54545454545454541</v>
      </c>
      <c r="G59" s="72">
        <v>1</v>
      </c>
      <c r="H59" s="74">
        <v>0</v>
      </c>
      <c r="J59" s="51"/>
      <c r="K59" s="46" t="s">
        <v>34</v>
      </c>
      <c r="L59" s="152">
        <f>SUM(L56:N58)</f>
        <v>9</v>
      </c>
      <c r="M59" s="153"/>
      <c r="N59" s="154"/>
    </row>
  </sheetData>
  <mergeCells count="5">
    <mergeCell ref="L58:N58"/>
    <mergeCell ref="L59:N59"/>
    <mergeCell ref="K53:L53"/>
    <mergeCell ref="L56:N56"/>
    <mergeCell ref="L57:N57"/>
  </mergeCells>
  <pageMargins left="0.5" right="0.5" top="0.5625" bottom="0.27083333333333331" header="0.29166666666666669" footer="0.51180555555555596"/>
  <pageSetup fitToWidth="0" fitToHeight="0" orientation="portrait" r:id="rId1"/>
  <headerFooter alignWithMargins="0">
    <oddHeader>&amp;L&amp;"Times New Roman,Regular"&amp;12           &amp;"Calibri,Bold"&amp;14 2017 MANHEIM CENTRAL BARONS FOOTBALL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Blank</vt:lpstr>
      <vt:lpstr>YTD</vt:lpstr>
      <vt:lpstr>WAR</vt:lpstr>
      <vt:lpstr>DON</vt:lpstr>
      <vt:lpstr>WYORK</vt:lpstr>
      <vt:lpstr>LS</vt:lpstr>
      <vt:lpstr>COC</vt:lpstr>
      <vt:lpstr>ETOWN</vt:lpstr>
      <vt:lpstr>EPH</vt:lpstr>
      <vt:lpstr>CC</vt:lpstr>
      <vt:lpstr>SOL</vt:lpstr>
      <vt:lpstr>GSPOT</vt:lpstr>
      <vt:lpstr>DIST1</vt:lpstr>
      <vt:lpstr>DIST2</vt:lpstr>
      <vt:lpstr>DIST3</vt:lpstr>
      <vt:lpstr>DIST4</vt:lpstr>
      <vt:lpstr>STATE1</vt:lpstr>
      <vt:lpstr>STATE2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</dc:creator>
  <cp:lastModifiedBy>Keith</cp:lastModifiedBy>
  <cp:lastPrinted>2017-12-02T21:48:30Z</cp:lastPrinted>
  <dcterms:created xsi:type="dcterms:W3CDTF">2011-08-23T16:55:53Z</dcterms:created>
  <dcterms:modified xsi:type="dcterms:W3CDTF">2017-12-02T21:49:45Z</dcterms:modified>
</cp:coreProperties>
</file>