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20" windowWidth="15600" windowHeight="9150" firstSheet="1" activeTab="1"/>
  </bookViews>
  <sheets>
    <sheet name="Blank" sheetId="30" state="hidden" r:id="rId1"/>
    <sheet name="YTD" sheetId="29" r:id="rId2"/>
    <sheet name="Susq. Twp" sheetId="19" r:id="rId3"/>
    <sheet name="Hemp" sheetId="31" r:id="rId4"/>
    <sheet name="War" sheetId="32" r:id="rId5"/>
    <sheet name="Wil" sheetId="33" r:id="rId6"/>
    <sheet name="Etown" sheetId="38" r:id="rId7"/>
    <sheet name="Cocal" sheetId="37" r:id="rId8"/>
    <sheet name="LS" sheetId="35" r:id="rId9"/>
    <sheet name="CV" sheetId="39" r:id="rId10"/>
    <sheet name="Gspot" sheetId="36" r:id="rId11"/>
    <sheet name="Sol" sheetId="34" r:id="rId12"/>
    <sheet name="DIST1" sheetId="40" r:id="rId13"/>
    <sheet name="DIST2" sheetId="41" r:id="rId14"/>
    <sheet name="DIST3" sheetId="42" r:id="rId15"/>
    <sheet name="DIST4" sheetId="43" r:id="rId16"/>
    <sheet name="STATE1" sheetId="44" r:id="rId17"/>
    <sheet name="STATE2" sheetId="45" r:id="rId18"/>
  </sheets>
  <calcPr calcId="125725"/>
</workbook>
</file>

<file path=xl/calcChain.xml><?xml version="1.0" encoding="utf-8"?>
<calcChain xmlns="http://schemas.openxmlformats.org/spreadsheetml/2006/main">
  <c r="D12" i="37"/>
  <c r="H59" i="29"/>
  <c r="G59"/>
  <c r="O41" l="1"/>
  <c r="L41"/>
  <c r="M41"/>
  <c r="M28"/>
  <c r="M29"/>
  <c r="M30"/>
  <c r="A5" i="19" l="1"/>
  <c r="B6" i="29"/>
  <c r="L59" i="45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D47" s="1"/>
  <c r="A5"/>
  <c r="L59" i="44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M40"/>
  <c r="L40"/>
  <c r="N40" s="1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M31"/>
  <c r="L31"/>
  <c r="N31" s="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K20"/>
  <c r="D20"/>
  <c r="A20"/>
  <c r="N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43"/>
  <c r="F59"/>
  <c r="E59"/>
  <c r="D56"/>
  <c r="O53"/>
  <c r="K53"/>
  <c r="G53"/>
  <c r="A53"/>
  <c r="O52"/>
  <c r="G52"/>
  <c r="I47"/>
  <c r="H47"/>
  <c r="G47"/>
  <c r="F47"/>
  <c r="E47"/>
  <c r="D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N40" s="1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N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N19" s="1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42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N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N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41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N31" s="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40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M31"/>
  <c r="N31" s="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4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N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N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6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N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D5"/>
  <c r="A5"/>
  <c r="L59" i="39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N40" s="1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N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K20"/>
  <c r="D20"/>
  <c r="A20"/>
  <c r="N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5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N19" s="1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7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N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8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N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N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N19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3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K20"/>
  <c r="D20"/>
  <c r="A20"/>
  <c r="L19"/>
  <c r="N19" s="1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2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A6" i="19"/>
  <c r="L59" i="31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N31" s="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K20"/>
  <c r="D20"/>
  <c r="A20"/>
  <c r="O19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O40" i="19"/>
  <c r="O19"/>
  <c r="O31"/>
  <c r="K37"/>
  <c r="K38"/>
  <c r="K26"/>
  <c r="N10"/>
  <c r="N11"/>
  <c r="N12"/>
  <c r="N13"/>
  <c r="N14"/>
  <c r="N15"/>
  <c r="N16"/>
  <c r="N17"/>
  <c r="N18"/>
  <c r="M5" i="29"/>
  <c r="L5"/>
  <c r="M19" i="19"/>
  <c r="M31"/>
  <c r="L19"/>
  <c r="L31"/>
  <c r="B47"/>
  <c r="A40"/>
  <c r="A41"/>
  <c r="A42"/>
  <c r="A43"/>
  <c r="A44"/>
  <c r="A45"/>
  <c r="A46"/>
  <c r="N31" i="45" l="1"/>
  <c r="N40"/>
  <c r="N19"/>
  <c r="D47" i="44"/>
  <c r="N40" i="42"/>
  <c r="D47"/>
  <c r="N19" i="41"/>
  <c r="N40"/>
  <c r="D47"/>
  <c r="D47" i="40"/>
  <c r="N19"/>
  <c r="N40"/>
  <c r="D47" i="34"/>
  <c r="N19"/>
  <c r="N19" i="36"/>
  <c r="N31"/>
  <c r="D47"/>
  <c r="D47" i="39"/>
  <c r="N31" i="35"/>
  <c r="N40"/>
  <c r="D47"/>
  <c r="N31" i="37"/>
  <c r="N40"/>
  <c r="D47"/>
  <c r="D47" i="38"/>
  <c r="N40" i="33"/>
  <c r="N31"/>
  <c r="D47"/>
  <c r="N40" i="32"/>
  <c r="N31"/>
  <c r="N19"/>
  <c r="D47"/>
  <c r="D47" i="31"/>
  <c r="N40"/>
  <c r="N19"/>
  <c r="N19" i="19"/>
  <c r="N5" i="29"/>
  <c r="O32"/>
  <c r="M32"/>
  <c r="M20"/>
  <c r="O20" s="1"/>
  <c r="L20"/>
  <c r="M57"/>
  <c r="M58"/>
  <c r="M56"/>
  <c r="N52"/>
  <c r="M52"/>
  <c r="O38"/>
  <c r="O39"/>
  <c r="O37"/>
  <c r="M38"/>
  <c r="M39"/>
  <c r="M37"/>
  <c r="L38"/>
  <c r="L39"/>
  <c r="L37"/>
  <c r="O27"/>
  <c r="O28"/>
  <c r="O29"/>
  <c r="O30"/>
  <c r="O26"/>
  <c r="M26"/>
  <c r="L27"/>
  <c r="L28"/>
  <c r="L29"/>
  <c r="L30"/>
  <c r="L26"/>
  <c r="O6"/>
  <c r="O7"/>
  <c r="O8"/>
  <c r="O9"/>
  <c r="O10"/>
  <c r="O11"/>
  <c r="O12"/>
  <c r="O13"/>
  <c r="O14"/>
  <c r="O15"/>
  <c r="O16"/>
  <c r="O17"/>
  <c r="O18"/>
  <c r="O5"/>
  <c r="M6"/>
  <c r="M7"/>
  <c r="M8"/>
  <c r="M9"/>
  <c r="M10"/>
  <c r="M11"/>
  <c r="M12"/>
  <c r="M13"/>
  <c r="M14"/>
  <c r="M15"/>
  <c r="M16"/>
  <c r="M17"/>
  <c r="M18"/>
  <c r="L6"/>
  <c r="L7"/>
  <c r="L8"/>
  <c r="L9"/>
  <c r="L10"/>
  <c r="N10" s="1"/>
  <c r="L11"/>
  <c r="N11" s="1"/>
  <c r="L12"/>
  <c r="N12" s="1"/>
  <c r="L13"/>
  <c r="N13" s="1"/>
  <c r="L14"/>
  <c r="N14" s="1"/>
  <c r="L15"/>
  <c r="N15" s="1"/>
  <c r="L16"/>
  <c r="N16" s="1"/>
  <c r="L17"/>
  <c r="N17" s="1"/>
  <c r="L18"/>
  <c r="N18" s="1"/>
  <c r="N9" l="1"/>
  <c r="N7"/>
  <c r="N8"/>
  <c r="N6"/>
  <c r="N20"/>
  <c r="L59" i="19"/>
  <c r="F59"/>
  <c r="E59"/>
  <c r="D56"/>
  <c r="O53"/>
  <c r="K53"/>
  <c r="G53"/>
  <c r="A53"/>
  <c r="O52"/>
  <c r="G52"/>
  <c r="I47"/>
  <c r="H47"/>
  <c r="G47"/>
  <c r="F47"/>
  <c r="E47"/>
  <c r="C47"/>
  <c r="D46"/>
  <c r="D45"/>
  <c r="D44"/>
  <c r="D43"/>
  <c r="D42"/>
  <c r="N41"/>
  <c r="K41"/>
  <c r="D41"/>
  <c r="M40"/>
  <c r="L40"/>
  <c r="D40"/>
  <c r="N39"/>
  <c r="K39"/>
  <c r="D39"/>
  <c r="A39"/>
  <c r="N38"/>
  <c r="D38"/>
  <c r="A38"/>
  <c r="N37"/>
  <c r="D37"/>
  <c r="A37"/>
  <c r="D36"/>
  <c r="A36"/>
  <c r="D35"/>
  <c r="A35"/>
  <c r="D34"/>
  <c r="A34"/>
  <c r="D33"/>
  <c r="A33"/>
  <c r="N32"/>
  <c r="K32"/>
  <c r="D32"/>
  <c r="A32"/>
  <c r="N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D26"/>
  <c r="A26"/>
  <c r="D25"/>
  <c r="A25"/>
  <c r="D24"/>
  <c r="A24"/>
  <c r="D23"/>
  <c r="A23"/>
  <c r="D22"/>
  <c r="A22"/>
  <c r="D21"/>
  <c r="A21"/>
  <c r="N20"/>
  <c r="K20"/>
  <c r="D20"/>
  <c r="A20"/>
  <c r="D19"/>
  <c r="A19"/>
  <c r="K18"/>
  <c r="D18"/>
  <c r="A18"/>
  <c r="K17"/>
  <c r="D17"/>
  <c r="A17"/>
  <c r="K16"/>
  <c r="D16"/>
  <c r="A16"/>
  <c r="K15"/>
  <c r="D15"/>
  <c r="A15"/>
  <c r="K14"/>
  <c r="D14"/>
  <c r="A14"/>
  <c r="K13"/>
  <c r="D13"/>
  <c r="A13"/>
  <c r="K12"/>
  <c r="D12"/>
  <c r="A12"/>
  <c r="K11"/>
  <c r="D11"/>
  <c r="A11"/>
  <c r="K10"/>
  <c r="D10"/>
  <c r="A10"/>
  <c r="N9"/>
  <c r="K9"/>
  <c r="D9"/>
  <c r="A9"/>
  <c r="N8"/>
  <c r="K8"/>
  <c r="D8"/>
  <c r="A8"/>
  <c r="N7"/>
  <c r="K7"/>
  <c r="D7"/>
  <c r="A7"/>
  <c r="N6"/>
  <c r="K6"/>
  <c r="D6"/>
  <c r="N5"/>
  <c r="K5"/>
  <c r="D5"/>
  <c r="M59" i="29"/>
  <c r="B59"/>
  <c r="C59" s="1"/>
  <c r="D59" s="1"/>
  <c r="E59" s="1"/>
  <c r="E56"/>
  <c r="B56"/>
  <c r="B53"/>
  <c r="O52"/>
  <c r="B52"/>
  <c r="C52" s="1"/>
  <c r="I46"/>
  <c r="H46"/>
  <c r="G46"/>
  <c r="F46"/>
  <c r="E46"/>
  <c r="C46"/>
  <c r="B46"/>
  <c r="I45"/>
  <c r="H45"/>
  <c r="G45"/>
  <c r="F45"/>
  <c r="E45"/>
  <c r="C45"/>
  <c r="B45"/>
  <c r="I44"/>
  <c r="H44"/>
  <c r="G44"/>
  <c r="F44"/>
  <c r="E44"/>
  <c r="C44"/>
  <c r="B44"/>
  <c r="I43"/>
  <c r="H43"/>
  <c r="G43"/>
  <c r="F43"/>
  <c r="E43"/>
  <c r="C43"/>
  <c r="B43"/>
  <c r="I42"/>
  <c r="H42"/>
  <c r="G42"/>
  <c r="F42"/>
  <c r="E42"/>
  <c r="C42"/>
  <c r="B42"/>
  <c r="I41"/>
  <c r="H41"/>
  <c r="G41"/>
  <c r="F41"/>
  <c r="E41"/>
  <c r="C41"/>
  <c r="B41"/>
  <c r="O40"/>
  <c r="M40"/>
  <c r="L40"/>
  <c r="I40"/>
  <c r="H40"/>
  <c r="G40"/>
  <c r="F40"/>
  <c r="E40"/>
  <c r="C40"/>
  <c r="B40"/>
  <c r="N39"/>
  <c r="I39"/>
  <c r="H39"/>
  <c r="G39"/>
  <c r="F39"/>
  <c r="E39"/>
  <c r="C39"/>
  <c r="B39"/>
  <c r="N38"/>
  <c r="I38"/>
  <c r="H38"/>
  <c r="G38"/>
  <c r="F38"/>
  <c r="E38"/>
  <c r="C38"/>
  <c r="B38"/>
  <c r="N37"/>
  <c r="I37"/>
  <c r="H37"/>
  <c r="G37"/>
  <c r="F37"/>
  <c r="E37"/>
  <c r="C37"/>
  <c r="B37"/>
  <c r="I36"/>
  <c r="H36"/>
  <c r="G36"/>
  <c r="F36"/>
  <c r="E36"/>
  <c r="C36"/>
  <c r="B36"/>
  <c r="I35"/>
  <c r="H35"/>
  <c r="G35"/>
  <c r="F35"/>
  <c r="E35"/>
  <c r="C35"/>
  <c r="B35"/>
  <c r="I34"/>
  <c r="H34"/>
  <c r="G34"/>
  <c r="F34"/>
  <c r="E34"/>
  <c r="C34"/>
  <c r="B34"/>
  <c r="I33"/>
  <c r="H33"/>
  <c r="G33"/>
  <c r="F33"/>
  <c r="E33"/>
  <c r="C33"/>
  <c r="B33"/>
  <c r="L32"/>
  <c r="N32" s="1"/>
  <c r="I32"/>
  <c r="H32"/>
  <c r="G32"/>
  <c r="F32"/>
  <c r="E32"/>
  <c r="C32"/>
  <c r="B32"/>
  <c r="O31"/>
  <c r="L31"/>
  <c r="I31"/>
  <c r="H31"/>
  <c r="G31"/>
  <c r="F31"/>
  <c r="E31"/>
  <c r="C31"/>
  <c r="B31"/>
  <c r="N30"/>
  <c r="I30"/>
  <c r="H30"/>
  <c r="G30"/>
  <c r="F30"/>
  <c r="E30"/>
  <c r="C30"/>
  <c r="B30"/>
  <c r="N29"/>
  <c r="I29"/>
  <c r="H29"/>
  <c r="G29"/>
  <c r="F29"/>
  <c r="E29"/>
  <c r="C29"/>
  <c r="B29"/>
  <c r="N28"/>
  <c r="I28"/>
  <c r="H28"/>
  <c r="G28"/>
  <c r="F28"/>
  <c r="E28"/>
  <c r="C28"/>
  <c r="B28"/>
  <c r="I27"/>
  <c r="H27"/>
  <c r="G27"/>
  <c r="F27"/>
  <c r="E27"/>
  <c r="C27"/>
  <c r="B27"/>
  <c r="N26"/>
  <c r="I26"/>
  <c r="H26"/>
  <c r="G26"/>
  <c r="F26"/>
  <c r="E26"/>
  <c r="C26"/>
  <c r="B26"/>
  <c r="I25"/>
  <c r="H25"/>
  <c r="G25"/>
  <c r="F25"/>
  <c r="E25"/>
  <c r="C25"/>
  <c r="B25"/>
  <c r="I24"/>
  <c r="H24"/>
  <c r="G24"/>
  <c r="F24"/>
  <c r="E24"/>
  <c r="C24"/>
  <c r="B24"/>
  <c r="I23"/>
  <c r="H23"/>
  <c r="G23"/>
  <c r="F23"/>
  <c r="E23"/>
  <c r="C23"/>
  <c r="B23"/>
  <c r="I22"/>
  <c r="H22"/>
  <c r="G22"/>
  <c r="F22"/>
  <c r="E22"/>
  <c r="C22"/>
  <c r="B22"/>
  <c r="I21"/>
  <c r="H21"/>
  <c r="G21"/>
  <c r="F21"/>
  <c r="E21"/>
  <c r="C21"/>
  <c r="B21"/>
  <c r="I20"/>
  <c r="H20"/>
  <c r="G20"/>
  <c r="F20"/>
  <c r="E20"/>
  <c r="C20"/>
  <c r="B20"/>
  <c r="O19"/>
  <c r="M19"/>
  <c r="L19"/>
  <c r="I19"/>
  <c r="H19"/>
  <c r="F19"/>
  <c r="E19"/>
  <c r="C19"/>
  <c r="B19"/>
  <c r="I18"/>
  <c r="H18"/>
  <c r="G18"/>
  <c r="F18"/>
  <c r="E18"/>
  <c r="C18"/>
  <c r="B18"/>
  <c r="I17"/>
  <c r="H17"/>
  <c r="G17"/>
  <c r="F17"/>
  <c r="E17"/>
  <c r="C17"/>
  <c r="B17"/>
  <c r="I16"/>
  <c r="H16"/>
  <c r="G16"/>
  <c r="F16"/>
  <c r="E16"/>
  <c r="C16"/>
  <c r="B16"/>
  <c r="I15"/>
  <c r="H15"/>
  <c r="G15"/>
  <c r="F15"/>
  <c r="E15"/>
  <c r="C15"/>
  <c r="B15"/>
  <c r="I14"/>
  <c r="H14"/>
  <c r="G14"/>
  <c r="F14"/>
  <c r="E14"/>
  <c r="C14"/>
  <c r="B14"/>
  <c r="I13"/>
  <c r="H13"/>
  <c r="G13"/>
  <c r="F13"/>
  <c r="E13"/>
  <c r="C13"/>
  <c r="B13"/>
  <c r="I12"/>
  <c r="H12"/>
  <c r="G12"/>
  <c r="F12"/>
  <c r="E12"/>
  <c r="C12"/>
  <c r="B12"/>
  <c r="I11"/>
  <c r="H11"/>
  <c r="G11"/>
  <c r="F11"/>
  <c r="E11"/>
  <c r="C11"/>
  <c r="B11"/>
  <c r="I10"/>
  <c r="H10"/>
  <c r="G10"/>
  <c r="F10"/>
  <c r="E10"/>
  <c r="C10"/>
  <c r="B10"/>
  <c r="I9"/>
  <c r="H9"/>
  <c r="G9"/>
  <c r="F9"/>
  <c r="E9"/>
  <c r="C9"/>
  <c r="B9"/>
  <c r="I8"/>
  <c r="H8"/>
  <c r="G8"/>
  <c r="F8"/>
  <c r="E8"/>
  <c r="C8"/>
  <c r="B8"/>
  <c r="I7"/>
  <c r="H7"/>
  <c r="G7"/>
  <c r="F7"/>
  <c r="E7"/>
  <c r="C7"/>
  <c r="B7"/>
  <c r="I6"/>
  <c r="H6"/>
  <c r="G6"/>
  <c r="F6"/>
  <c r="E6"/>
  <c r="C6"/>
  <c r="I5"/>
  <c r="H5"/>
  <c r="G5"/>
  <c r="F5"/>
  <c r="E5"/>
  <c r="C5"/>
  <c r="B5"/>
  <c r="F50" i="30"/>
  <c r="E50"/>
  <c r="M49"/>
  <c r="D46"/>
  <c r="O42"/>
  <c r="G42"/>
  <c r="O41"/>
  <c r="G41"/>
  <c r="N35"/>
  <c r="I35"/>
  <c r="H35"/>
  <c r="G35"/>
  <c r="F35"/>
  <c r="E35"/>
  <c r="C35"/>
  <c r="B35"/>
  <c r="O34"/>
  <c r="M34"/>
  <c r="L34"/>
  <c r="N34" s="1"/>
  <c r="D34"/>
  <c r="A34"/>
  <c r="N33"/>
  <c r="K33"/>
  <c r="D33"/>
  <c r="A33"/>
  <c r="N32"/>
  <c r="K32"/>
  <c r="D32"/>
  <c r="A32"/>
  <c r="N31"/>
  <c r="K31"/>
  <c r="D31"/>
  <c r="A31"/>
  <c r="D30"/>
  <c r="A30"/>
  <c r="D29"/>
  <c r="A29"/>
  <c r="D28"/>
  <c r="A28"/>
  <c r="D27"/>
  <c r="A27"/>
  <c r="N26"/>
  <c r="D26"/>
  <c r="A26"/>
  <c r="O25"/>
  <c r="N25"/>
  <c r="M25"/>
  <c r="L25"/>
  <c r="D25"/>
  <c r="A25"/>
  <c r="N24"/>
  <c r="K24"/>
  <c r="D24"/>
  <c r="A24"/>
  <c r="N23"/>
  <c r="K23"/>
  <c r="D23"/>
  <c r="A23"/>
  <c r="N22"/>
  <c r="K22"/>
  <c r="D22"/>
  <c r="A22"/>
  <c r="N21"/>
  <c r="K21"/>
  <c r="D21"/>
  <c r="A21"/>
  <c r="N20"/>
  <c r="K20"/>
  <c r="D20"/>
  <c r="A20"/>
  <c r="D19"/>
  <c r="A19"/>
  <c r="D18"/>
  <c r="A18"/>
  <c r="D17"/>
  <c r="A17"/>
  <c r="D16"/>
  <c r="A16"/>
  <c r="D15"/>
  <c r="A15"/>
  <c r="N14"/>
  <c r="D14"/>
  <c r="A14"/>
  <c r="O13"/>
  <c r="M13"/>
  <c r="L13"/>
  <c r="N13" s="1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D35" s="1"/>
  <c r="A6"/>
  <c r="D42" i="29" l="1"/>
  <c r="D46"/>
  <c r="D38"/>
  <c r="D39"/>
  <c r="D35"/>
  <c r="N41"/>
  <c r="D45"/>
  <c r="D40"/>
  <c r="D34"/>
  <c r="D33"/>
  <c r="D37"/>
  <c r="D13"/>
  <c r="D17"/>
  <c r="D36"/>
  <c r="D41"/>
  <c r="D44"/>
  <c r="D11"/>
  <c r="D32"/>
  <c r="D43"/>
  <c r="N40" i="19"/>
  <c r="N19" i="29"/>
  <c r="N53"/>
  <c r="D47" i="19"/>
  <c r="D30" i="29"/>
  <c r="D29"/>
  <c r="D24"/>
  <c r="D31"/>
  <c r="M53"/>
  <c r="D6"/>
  <c r="D7"/>
  <c r="D18"/>
  <c r="D19"/>
  <c r="D10"/>
  <c r="D12"/>
  <c r="D14"/>
  <c r="D22"/>
  <c r="D23"/>
  <c r="C53"/>
  <c r="D53" s="1"/>
  <c r="E53" s="1"/>
  <c r="F53" s="1"/>
  <c r="D52"/>
  <c r="E52" s="1"/>
  <c r="F52" s="1"/>
  <c r="F59"/>
  <c r="C56"/>
  <c r="D56" s="1"/>
  <c r="M31"/>
  <c r="N31" s="1"/>
  <c r="D28"/>
  <c r="D27"/>
  <c r="D25"/>
  <c r="D21"/>
  <c r="D20"/>
  <c r="D16"/>
  <c r="D15"/>
  <c r="D9"/>
  <c r="D8"/>
  <c r="I47"/>
  <c r="D26"/>
  <c r="F47"/>
  <c r="G47"/>
  <c r="H47"/>
  <c r="E47"/>
  <c r="C47"/>
  <c r="B47"/>
  <c r="D5"/>
  <c r="N40"/>
  <c r="O53" l="1"/>
  <c r="G53"/>
  <c r="G52"/>
  <c r="D47"/>
</calcChain>
</file>

<file path=xl/sharedStrings.xml><?xml version="1.0" encoding="utf-8"?>
<sst xmlns="http://schemas.openxmlformats.org/spreadsheetml/2006/main" count="1359" uniqueCount="97">
  <si>
    <t>DEFENSIVE STATISTICS</t>
  </si>
  <si>
    <t>YEAR TO DATE</t>
  </si>
  <si>
    <t>Individual Defensive Statistics</t>
  </si>
  <si>
    <t>Tackles</t>
  </si>
  <si>
    <t xml:space="preserve">Tackle </t>
  </si>
  <si>
    <t>QB</t>
  </si>
  <si>
    <t>Fumble</t>
  </si>
  <si>
    <t xml:space="preserve">Block'd </t>
  </si>
  <si>
    <t>Interceptions</t>
  </si>
  <si>
    <t>Player</t>
  </si>
  <si>
    <t>2 Pt</t>
  </si>
  <si>
    <t>1 Pt</t>
  </si>
  <si>
    <t>Points</t>
  </si>
  <si>
    <t>Sacks</t>
  </si>
  <si>
    <t>Rcvrd</t>
  </si>
  <si>
    <t>Kicks</t>
  </si>
  <si>
    <t>INT</t>
  </si>
  <si>
    <t>Safe</t>
  </si>
  <si>
    <t>#</t>
  </si>
  <si>
    <t>Ret Yds</t>
  </si>
  <si>
    <t>Avg</t>
  </si>
  <si>
    <t>TD</t>
  </si>
  <si>
    <t>MC Barons</t>
  </si>
  <si>
    <t>Opponent</t>
  </si>
  <si>
    <t>Kick Offs</t>
  </si>
  <si>
    <t>Yds</t>
  </si>
  <si>
    <t>TB</t>
  </si>
  <si>
    <t xml:space="preserve"> </t>
  </si>
  <si>
    <t>Punts</t>
  </si>
  <si>
    <t>In 20</t>
  </si>
  <si>
    <t>Totals</t>
  </si>
  <si>
    <t>Team Defensive Statistics</t>
  </si>
  <si>
    <t>Scoring</t>
  </si>
  <si>
    <t>OT</t>
  </si>
  <si>
    <t>Total</t>
  </si>
  <si>
    <t>Yardage</t>
  </si>
  <si>
    <t>Rush</t>
  </si>
  <si>
    <t>Pass</t>
  </si>
  <si>
    <t xml:space="preserve">Rushing </t>
  </si>
  <si>
    <t>Carries</t>
  </si>
  <si>
    <t>Yards</t>
  </si>
  <si>
    <t>Avg.</t>
  </si>
  <si>
    <t>TD's</t>
  </si>
  <si>
    <t>1st Downs Allowed</t>
  </si>
  <si>
    <t>Defense</t>
  </si>
  <si>
    <t>Rushing</t>
  </si>
  <si>
    <t>Passing</t>
  </si>
  <si>
    <t>Penalty</t>
  </si>
  <si>
    <t>Comp</t>
  </si>
  <si>
    <t>Att</t>
  </si>
  <si>
    <t>Comp %</t>
  </si>
  <si>
    <t>LOW DAUP</t>
  </si>
  <si>
    <t>vs. WILSON</t>
  </si>
  <si>
    <t xml:space="preserve">vs. </t>
  </si>
  <si>
    <t>WARWICK</t>
  </si>
  <si>
    <t>SOLANCO</t>
  </si>
  <si>
    <t>District Final</t>
  </si>
  <si>
    <t>vs.</t>
  </si>
  <si>
    <t>COCALICO</t>
  </si>
  <si>
    <t>SUSQUEHANNA TWP</t>
  </si>
  <si>
    <t>HEMPFIELD</t>
  </si>
  <si>
    <t>WILSON</t>
  </si>
  <si>
    <t>ELIZABETHTOWN</t>
  </si>
  <si>
    <t>LAMPETER STRASBURG</t>
  </si>
  <si>
    <t>CONESTOGA VALLEY</t>
  </si>
  <si>
    <t>GARDEN SPOT</t>
  </si>
  <si>
    <t>Evan Hosler</t>
  </si>
  <si>
    <t>Chris Shaw</t>
  </si>
  <si>
    <t>Colby Wagner</t>
  </si>
  <si>
    <t>Ben Wagner</t>
  </si>
  <si>
    <t>Tyler Hartl</t>
  </si>
  <si>
    <t>Isaac Perron</t>
  </si>
  <si>
    <t>Will Rivers</t>
  </si>
  <si>
    <t>Tyler Flick</t>
  </si>
  <si>
    <t>Jake Harbach</t>
  </si>
  <si>
    <t>Nick Griest</t>
  </si>
  <si>
    <t>Landan Moyer</t>
  </si>
  <si>
    <t>Clay Bedi</t>
  </si>
  <si>
    <t>Mitch Himelright</t>
  </si>
  <si>
    <t>Tyler Dougherty</t>
  </si>
  <si>
    <t>Troy Kolk</t>
  </si>
  <si>
    <t>Josh Painter</t>
  </si>
  <si>
    <t>Brett Wolgemuth</t>
  </si>
  <si>
    <t>Chris Pagano</t>
  </si>
  <si>
    <t>Jake Martin</t>
  </si>
  <si>
    <t>TEAM</t>
  </si>
  <si>
    <t>Spencer Carbonneau</t>
  </si>
  <si>
    <t>Hunter Hess</t>
  </si>
  <si>
    <t>J.D. Grube</t>
  </si>
  <si>
    <t>Jaun Perez</t>
  </si>
  <si>
    <t>Josh Moore</t>
  </si>
  <si>
    <t>Niko Gavala</t>
  </si>
  <si>
    <t>Governor Mifflin</t>
  </si>
  <si>
    <t>CEDAR CLIFF</t>
  </si>
  <si>
    <t>Upper Dublin</t>
  </si>
  <si>
    <t>Penn Hills</t>
  </si>
  <si>
    <t>After 15 Games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</si>
</sst>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9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 tint="4.9989318521683403E-2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rgb="FF00FFFF"/>
      </patternFill>
    </fill>
    <fill>
      <patternFill patternType="solid">
        <fgColor theme="4" tint="0.39997558519241921"/>
        <bgColor rgb="FF00FFFF"/>
      </patternFill>
    </fill>
    <fill>
      <patternFill patternType="solid">
        <fgColor theme="7" tint="0.39997558519241921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FFC000"/>
        <bgColor rgb="FF00FFFF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rgb="FF00FFFF"/>
      </patternFill>
    </fill>
    <fill>
      <patternFill patternType="solid">
        <fgColor theme="9" tint="-0.249977111117893"/>
        <bgColor rgb="FF00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rgb="FF00FFFF"/>
      </patternFill>
    </fill>
    <fill>
      <patternFill patternType="solid">
        <fgColor rgb="FF00B050"/>
        <bgColor rgb="FF00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rgb="FF00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1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16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9" xfId="0" applyFont="1" applyBorder="1"/>
    <xf numFmtId="0" fontId="0" fillId="0" borderId="10" xfId="0" applyBorder="1"/>
    <xf numFmtId="0" fontId="1" fillId="3" borderId="0" xfId="0" applyFont="1" applyFill="1"/>
    <xf numFmtId="0" fontId="2" fillId="0" borderId="9" xfId="0" applyFont="1" applyBorder="1"/>
    <xf numFmtId="0" fontId="0" fillId="0" borderId="6" xfId="0" applyBorder="1"/>
    <xf numFmtId="0" fontId="1" fillId="0" borderId="5" xfId="0" applyFont="1" applyBorder="1"/>
    <xf numFmtId="0" fontId="1" fillId="0" borderId="9" xfId="0" applyFont="1" applyBorder="1"/>
    <xf numFmtId="0" fontId="4" fillId="0" borderId="12" xfId="0" applyFont="1" applyBorder="1"/>
    <xf numFmtId="0" fontId="1" fillId="0" borderId="0" xfId="0" applyFont="1" applyAlignment="1">
      <alignment horizontal="left"/>
    </xf>
    <xf numFmtId="0" fontId="0" fillId="0" borderId="13" xfId="0" applyBorder="1"/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5" xfId="0" applyFont="1" applyBorder="1"/>
    <xf numFmtId="0" fontId="1" fillId="0" borderId="10" xfId="0" applyFont="1" applyBorder="1"/>
    <xf numFmtId="0" fontId="1" fillId="0" borderId="6" xfId="0" applyFont="1" applyBorder="1"/>
    <xf numFmtId="0" fontId="0" fillId="0" borderId="15" xfId="0" applyBorder="1" applyAlignment="1">
      <alignment horizontal="center"/>
    </xf>
    <xf numFmtId="12" fontId="0" fillId="0" borderId="3" xfId="0" applyNumberFormat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2" fontId="0" fillId="0" borderId="1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2" fontId="0" fillId="0" borderId="8" xfId="0" applyNumberFormat="1" applyBorder="1" applyAlignment="1" applyProtection="1">
      <alignment horizontal="center"/>
      <protection locked="0"/>
    </xf>
    <xf numFmtId="12" fontId="0" fillId="0" borderId="5" xfId="0" applyNumberForma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4" borderId="0" xfId="0" applyFont="1" applyFill="1" applyProtection="1">
      <protection locked="0"/>
    </xf>
    <xf numFmtId="14" fontId="1" fillId="4" borderId="0" xfId="0" applyNumberFormat="1" applyFont="1" applyFill="1" applyProtection="1">
      <protection locked="0"/>
    </xf>
    <xf numFmtId="0" fontId="4" fillId="0" borderId="5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0" fillId="0" borderId="5" xfId="0" applyNumberFormat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164" fontId="0" fillId="0" borderId="5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right"/>
    </xf>
    <xf numFmtId="14" fontId="1" fillId="5" borderId="0" xfId="0" applyNumberFormat="1" applyFont="1" applyFill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right"/>
    </xf>
    <xf numFmtId="14" fontId="1" fillId="6" borderId="0" xfId="0" applyNumberFormat="1" applyFont="1" applyFill="1" applyAlignment="1">
      <alignment horizontal="center"/>
    </xf>
    <xf numFmtId="0" fontId="1" fillId="7" borderId="0" xfId="0" applyFont="1" applyFill="1"/>
    <xf numFmtId="0" fontId="1" fillId="7" borderId="0" xfId="0" applyFont="1" applyFill="1" applyAlignment="1">
      <alignment horizontal="right"/>
    </xf>
    <xf numFmtId="14" fontId="1" fillId="7" borderId="0" xfId="0" applyNumberFormat="1" applyFont="1" applyFill="1" applyAlignment="1">
      <alignment horizontal="center"/>
    </xf>
    <xf numFmtId="14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right"/>
    </xf>
    <xf numFmtId="0" fontId="1" fillId="8" borderId="0" xfId="0" applyFont="1" applyFill="1"/>
    <xf numFmtId="0" fontId="0" fillId="0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9" borderId="0" xfId="0" applyFont="1" applyFill="1"/>
    <xf numFmtId="0" fontId="1" fillId="9" borderId="0" xfId="0" applyFont="1" applyFill="1" applyAlignment="1">
      <alignment horizontal="right"/>
    </xf>
    <xf numFmtId="14" fontId="1" fillId="9" borderId="0" xfId="0" applyNumberFormat="1" applyFont="1" applyFill="1" applyAlignment="1">
      <alignment horizontal="center"/>
    </xf>
    <xf numFmtId="0" fontId="0" fillId="10" borderId="0" xfId="0" applyFill="1"/>
    <xf numFmtId="0" fontId="1" fillId="10" borderId="0" xfId="0" applyFont="1" applyFill="1"/>
    <xf numFmtId="0" fontId="1" fillId="11" borderId="0" xfId="0" applyFont="1" applyFill="1"/>
    <xf numFmtId="0" fontId="1" fillId="11" borderId="0" xfId="0" applyFont="1" applyFill="1" applyAlignment="1">
      <alignment horizontal="right"/>
    </xf>
    <xf numFmtId="14" fontId="1" fillId="11" borderId="0" xfId="0" applyNumberFormat="1" applyFont="1" applyFill="1" applyAlignment="1">
      <alignment horizontal="center"/>
    </xf>
    <xf numFmtId="0" fontId="6" fillId="0" borderId="0" xfId="0" applyFont="1"/>
    <xf numFmtId="0" fontId="1" fillId="12" borderId="0" xfId="0" applyFont="1" applyFill="1"/>
    <xf numFmtId="0" fontId="1" fillId="13" borderId="0" xfId="0" applyFont="1" applyFill="1"/>
    <xf numFmtId="0" fontId="1" fillId="12" borderId="0" xfId="0" applyFont="1" applyFill="1" applyAlignment="1">
      <alignment horizontal="right"/>
    </xf>
    <xf numFmtId="14" fontId="1" fillId="12" borderId="0" xfId="0" applyNumberFormat="1" applyFont="1" applyFill="1" applyAlignment="1">
      <alignment horizontal="center"/>
    </xf>
    <xf numFmtId="0" fontId="7" fillId="12" borderId="0" xfId="0" applyFont="1" applyFill="1"/>
    <xf numFmtId="0" fontId="0" fillId="0" borderId="6" xfId="0" applyBorder="1" applyAlignment="1" applyProtection="1">
      <alignment horizontal="center"/>
      <protection locked="0"/>
    </xf>
    <xf numFmtId="0" fontId="0" fillId="0" borderId="15" xfId="0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0" fontId="2" fillId="0" borderId="7" xfId="0" applyFont="1" applyBorder="1" applyAlignment="1">
      <alignment horizontal="center"/>
    </xf>
    <xf numFmtId="12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14" fontId="1" fillId="14" borderId="0" xfId="0" applyNumberFormat="1" applyFont="1" applyFill="1" applyAlignment="1">
      <alignment horizontal="center"/>
    </xf>
    <xf numFmtId="0" fontId="1" fillId="14" borderId="0" xfId="0" applyFont="1" applyFill="1"/>
    <xf numFmtId="0" fontId="1" fillId="14" borderId="0" xfId="0" applyFont="1" applyFill="1" applyAlignment="1">
      <alignment horizontal="right"/>
    </xf>
    <xf numFmtId="14" fontId="1" fillId="15" borderId="0" xfId="0" applyNumberFormat="1" applyFont="1" applyFill="1" applyAlignment="1">
      <alignment horizontal="center"/>
    </xf>
    <xf numFmtId="0" fontId="1" fillId="15" borderId="0" xfId="0" applyFont="1" applyFill="1"/>
    <xf numFmtId="0" fontId="1" fillId="15" borderId="0" xfId="0" applyFont="1" applyFill="1" applyAlignment="1">
      <alignment horizontal="right"/>
    </xf>
    <xf numFmtId="0" fontId="1" fillId="16" borderId="0" xfId="0" applyFont="1" applyFill="1"/>
    <xf numFmtId="0" fontId="5" fillId="8" borderId="0" xfId="0" applyFont="1" applyFill="1"/>
    <xf numFmtId="0" fontId="1" fillId="17" borderId="0" xfId="0" applyFont="1" applyFill="1"/>
    <xf numFmtId="0" fontId="1" fillId="17" borderId="0" xfId="0" applyFont="1" applyFill="1" applyAlignment="1">
      <alignment horizontal="right"/>
    </xf>
    <xf numFmtId="14" fontId="1" fillId="17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2" fontId="1" fillId="0" borderId="15" xfId="0" applyNumberFormat="1" applyFont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/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79" t="s">
        <v>0</v>
      </c>
      <c r="B1" s="79"/>
      <c r="C1" s="79"/>
      <c r="D1" s="77"/>
      <c r="E1" s="77"/>
      <c r="F1" s="79" t="s">
        <v>52</v>
      </c>
      <c r="G1" s="79"/>
      <c r="H1" s="77"/>
      <c r="I1" s="77"/>
      <c r="J1" s="77"/>
      <c r="K1" s="80">
        <v>40795</v>
      </c>
      <c r="L1" s="78"/>
      <c r="M1" s="78"/>
      <c r="N1" s="78"/>
      <c r="O1" s="78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4" spans="1:15" ht="13">
      <c r="A4" s="8"/>
      <c r="B4" s="9" t="s">
        <v>3</v>
      </c>
      <c r="C4" s="9" t="s">
        <v>3</v>
      </c>
      <c r="D4" s="10" t="s">
        <v>4</v>
      </c>
      <c r="E4" s="9" t="s">
        <v>5</v>
      </c>
      <c r="F4" s="9" t="s">
        <v>6</v>
      </c>
      <c r="G4" s="10" t="s">
        <v>7</v>
      </c>
      <c r="H4" s="11"/>
      <c r="I4" s="12"/>
      <c r="J4" s="13"/>
      <c r="K4" s="14" t="s">
        <v>8</v>
      </c>
    </row>
    <row r="5" spans="1:15" ht="13">
      <c r="A5" s="15" t="s">
        <v>9</v>
      </c>
      <c r="B5" s="15" t="s">
        <v>10</v>
      </c>
      <c r="C5" s="15" t="s">
        <v>11</v>
      </c>
      <c r="D5" s="16" t="s">
        <v>12</v>
      </c>
      <c r="E5" s="15" t="s">
        <v>13</v>
      </c>
      <c r="F5" s="15" t="s">
        <v>14</v>
      </c>
      <c r="G5" s="15" t="s">
        <v>15</v>
      </c>
      <c r="H5" s="15" t="s">
        <v>16</v>
      </c>
      <c r="I5" s="17" t="s">
        <v>17</v>
      </c>
      <c r="J5" s="18"/>
      <c r="K5" s="19" t="s">
        <v>9</v>
      </c>
      <c r="L5" s="19" t="s">
        <v>18</v>
      </c>
      <c r="M5" s="19" t="s">
        <v>19</v>
      </c>
      <c r="N5" s="19" t="s">
        <v>20</v>
      </c>
      <c r="O5" s="20" t="s">
        <v>21</v>
      </c>
    </row>
    <row r="6" spans="1:15">
      <c r="A6" s="21" t="str">
        <f>IF(YTD!A5="","",YTD!A5)</f>
        <v>Evan Hosler</v>
      </c>
      <c r="B6" s="61"/>
      <c r="C6" s="62"/>
      <c r="D6" s="22" t="str">
        <f t="shared" ref="D6:D34" si="0">IF(SUM(B6:C6)=0,"",(B6*2)+C6)</f>
        <v/>
      </c>
      <c r="E6" s="65"/>
      <c r="F6" s="62"/>
      <c r="G6" s="62"/>
      <c r="H6" s="62"/>
      <c r="I6" s="66"/>
      <c r="K6" s="21" t="str">
        <f>IF(YTD!K5="","",YTD!K5)</f>
        <v>Will Rivers</v>
      </c>
      <c r="L6" s="61"/>
      <c r="M6" s="61"/>
      <c r="N6" s="24" t="str">
        <f>IF(L6=0,"",M6/L6)</f>
        <v/>
      </c>
      <c r="O6" s="67"/>
    </row>
    <row r="7" spans="1:15">
      <c r="A7" s="21" t="str">
        <f>IF(YTD!A6="","",YTD!A6)</f>
        <v>Chris Shaw</v>
      </c>
      <c r="B7" s="61"/>
      <c r="C7" s="61"/>
      <c r="D7" s="22" t="str">
        <f t="shared" si="0"/>
        <v/>
      </c>
      <c r="E7" s="61"/>
      <c r="F7" s="61"/>
      <c r="G7" s="61"/>
      <c r="H7" s="61"/>
      <c r="I7" s="67"/>
      <c r="K7" s="21" t="str">
        <f>IF(YTD!K6="","",YTD!K6)</f>
        <v>Isaac Perron</v>
      </c>
      <c r="L7" s="61"/>
      <c r="M7" s="61"/>
      <c r="N7" s="24" t="str">
        <f t="shared" ref="N7:N14" si="1">IF(L7=0,"",M7/L7)</f>
        <v/>
      </c>
      <c r="O7" s="67"/>
    </row>
    <row r="8" spans="1:15">
      <c r="A8" s="21" t="str">
        <f>IF(YTD!A7="","",YTD!A7)</f>
        <v>Colby Wagner</v>
      </c>
      <c r="B8" s="63"/>
      <c r="C8" s="61"/>
      <c r="D8" s="22" t="str">
        <f t="shared" si="0"/>
        <v/>
      </c>
      <c r="E8" s="68"/>
      <c r="F8" s="63"/>
      <c r="G8" s="63"/>
      <c r="H8" s="63"/>
      <c r="I8" s="66"/>
      <c r="K8" s="21" t="str">
        <f>IF(YTD!K7="","",YTD!K7)</f>
        <v>Colby Wagner</v>
      </c>
      <c r="L8" s="61"/>
      <c r="M8" s="61" t="s">
        <v>27</v>
      </c>
      <c r="N8" s="24" t="str">
        <f t="shared" si="1"/>
        <v/>
      </c>
      <c r="O8" s="67" t="s">
        <v>27</v>
      </c>
    </row>
    <row r="9" spans="1:15">
      <c r="A9" s="21" t="str">
        <f>IF(YTD!A8="","",YTD!A8)</f>
        <v>Ben Wagner</v>
      </c>
      <c r="B9" s="61"/>
      <c r="C9" s="61"/>
      <c r="D9" s="22" t="str">
        <f t="shared" si="0"/>
        <v/>
      </c>
      <c r="E9" s="69"/>
      <c r="F9" s="61"/>
      <c r="G9" s="61"/>
      <c r="H9" s="61"/>
      <c r="I9" s="67"/>
      <c r="K9" s="21" t="str">
        <f>IF(YTD!K8="","",YTD!K8)</f>
        <v>Ben Wagner</v>
      </c>
      <c r="L9" s="61"/>
      <c r="M9" s="61" t="s">
        <v>27</v>
      </c>
      <c r="N9" s="24" t="str">
        <f t="shared" si="1"/>
        <v/>
      </c>
      <c r="O9" s="67" t="s">
        <v>27</v>
      </c>
    </row>
    <row r="10" spans="1:15">
      <c r="A10" s="21" t="str">
        <f>IF(YTD!A9="","",YTD!A9)</f>
        <v>Tyler Hartl</v>
      </c>
      <c r="B10" s="64"/>
      <c r="C10" s="61"/>
      <c r="D10" s="22" t="str">
        <f t="shared" si="0"/>
        <v/>
      </c>
      <c r="E10" s="69"/>
      <c r="F10" s="61"/>
      <c r="G10" s="61"/>
      <c r="H10" s="61"/>
      <c r="I10" s="67"/>
      <c r="K10" s="21" t="str">
        <f>IF(YTD!K9="","",YTD!K9)</f>
        <v>Evan Hosler</v>
      </c>
      <c r="L10" s="61"/>
      <c r="M10" s="61" t="s">
        <v>27</v>
      </c>
      <c r="N10" s="24" t="str">
        <f t="shared" si="1"/>
        <v/>
      </c>
      <c r="O10" s="67" t="s">
        <v>27</v>
      </c>
    </row>
    <row r="11" spans="1:15">
      <c r="A11" s="21" t="str">
        <f>IF(YTD!A10="","",YTD!A10)</f>
        <v>Isaac Perron</v>
      </c>
      <c r="B11" s="61"/>
      <c r="C11" s="61"/>
      <c r="D11" s="22" t="str">
        <f t="shared" si="0"/>
        <v/>
      </c>
      <c r="E11" s="69"/>
      <c r="F11" s="61"/>
      <c r="G11" s="61"/>
      <c r="H11" s="61"/>
      <c r="I11" s="67"/>
      <c r="K11" s="21" t="str">
        <f>IF(YTD!K10="","",YTD!K10)</f>
        <v/>
      </c>
      <c r="L11" s="61"/>
      <c r="M11" s="61" t="s">
        <v>27</v>
      </c>
      <c r="N11" s="24" t="str">
        <f t="shared" si="1"/>
        <v/>
      </c>
      <c r="O11" s="67" t="s">
        <v>27</v>
      </c>
    </row>
    <row r="12" spans="1:15">
      <c r="A12" s="21" t="str">
        <f>IF(YTD!A11="","",YTD!A11)</f>
        <v>Will Rivers</v>
      </c>
      <c r="B12" s="63"/>
      <c r="C12" s="61"/>
      <c r="D12" s="22" t="str">
        <f t="shared" si="0"/>
        <v/>
      </c>
      <c r="E12" s="69"/>
      <c r="F12" s="61"/>
      <c r="G12" s="61"/>
      <c r="H12" s="61"/>
      <c r="I12" s="67"/>
      <c r="K12" s="21" t="str">
        <f>IF(YTD!K18="","",YTD!K18)</f>
        <v/>
      </c>
      <c r="L12" s="61"/>
      <c r="M12" s="61" t="s">
        <v>27</v>
      </c>
      <c r="N12" s="24" t="str">
        <f t="shared" si="1"/>
        <v/>
      </c>
      <c r="O12" s="67" t="s">
        <v>27</v>
      </c>
    </row>
    <row r="13" spans="1:15" ht="13">
      <c r="A13" s="21" t="str">
        <f>IF(YTD!A12="","",YTD!A12)</f>
        <v>Tyler Flick</v>
      </c>
      <c r="B13" s="61"/>
      <c r="C13" s="61"/>
      <c r="D13" s="22" t="str">
        <f t="shared" si="0"/>
        <v/>
      </c>
      <c r="E13" s="69"/>
      <c r="F13" s="61"/>
      <c r="G13" s="61"/>
      <c r="H13" s="61"/>
      <c r="I13" s="67"/>
      <c r="K13" s="38" t="s">
        <v>22</v>
      </c>
      <c r="L13" s="39" t="str">
        <f>IF(SUM(L6:L12)=0,"",SUM(L6:L12))</f>
        <v/>
      </c>
      <c r="M13" s="39" t="str">
        <f>IF(SUM(M6:M12)=0,"",SUM(M6:M12))</f>
        <v/>
      </c>
      <c r="N13" s="31" t="str">
        <f>IF(L13="","",M13/L13)</f>
        <v/>
      </c>
      <c r="O13" s="39">
        <f>IF(SUM(O6:O12)=0,0,SUM(O6:O12))</f>
        <v>0</v>
      </c>
    </row>
    <row r="14" spans="1:15" ht="13">
      <c r="A14" s="21" t="str">
        <f>IF(YTD!A13="","",YTD!A13)</f>
        <v>Jake Harbach</v>
      </c>
      <c r="B14" s="61"/>
      <c r="C14" s="61"/>
      <c r="D14" s="22" t="str">
        <f t="shared" si="0"/>
        <v/>
      </c>
      <c r="E14" s="69"/>
      <c r="F14" s="61"/>
      <c r="G14" s="61"/>
      <c r="H14" s="61"/>
      <c r="I14" s="67"/>
      <c r="K14" s="81" t="s">
        <v>51</v>
      </c>
      <c r="L14" s="71"/>
      <c r="M14" s="70"/>
      <c r="N14" s="31" t="str">
        <f t="shared" si="1"/>
        <v/>
      </c>
      <c r="O14" s="70"/>
    </row>
    <row r="15" spans="1:15">
      <c r="A15" s="21" t="str">
        <f>IF(YTD!A14="","",YTD!A14)</f>
        <v>Nick Griest</v>
      </c>
      <c r="B15" s="61"/>
      <c r="C15" s="61"/>
      <c r="D15" s="22" t="str">
        <f t="shared" si="0"/>
        <v/>
      </c>
      <c r="E15" s="69"/>
      <c r="F15" s="61"/>
      <c r="G15" s="61"/>
      <c r="H15" s="61"/>
      <c r="I15" s="67"/>
      <c r="M15" t="s">
        <v>27</v>
      </c>
    </row>
    <row r="16" spans="1:15">
      <c r="A16" s="21" t="str">
        <f>IF(YTD!A15="","",YTD!A15)</f>
        <v>Landan Moyer</v>
      </c>
      <c r="B16" s="61"/>
      <c r="C16" s="61"/>
      <c r="D16" s="22" t="str">
        <f t="shared" si="0"/>
        <v/>
      </c>
      <c r="E16" s="69"/>
      <c r="F16" s="61"/>
      <c r="G16" s="61"/>
      <c r="H16" s="61"/>
      <c r="I16" s="67"/>
    </row>
    <row r="17" spans="1:15">
      <c r="A17" s="21" t="str">
        <f>IF(YTD!A16="","",YTD!A16)</f>
        <v>Clay Bedi</v>
      </c>
      <c r="B17" s="61"/>
      <c r="C17" s="61"/>
      <c r="D17" s="22" t="str">
        <f t="shared" si="0"/>
        <v/>
      </c>
      <c r="E17" s="69"/>
      <c r="F17" s="61"/>
      <c r="G17" s="61"/>
      <c r="H17" s="61"/>
      <c r="I17" s="67"/>
    </row>
    <row r="18" spans="1:15" ht="13">
      <c r="A18" s="21" t="str">
        <f>IF(YTD!A17="","",YTD!A17)</f>
        <v>Mitch Himelright</v>
      </c>
      <c r="B18" s="61"/>
      <c r="C18" s="61"/>
      <c r="D18" s="22" t="str">
        <f t="shared" si="0"/>
        <v/>
      </c>
      <c r="E18" s="69"/>
      <c r="F18" s="61"/>
      <c r="G18" s="61"/>
      <c r="H18" s="61"/>
      <c r="I18" s="67"/>
      <c r="K18" s="36" t="s">
        <v>24</v>
      </c>
    </row>
    <row r="19" spans="1:15" ht="13">
      <c r="A19" s="21" t="str">
        <f>IF(YTD!A18="","",YTD!A18)</f>
        <v>Tyler Dougherty</v>
      </c>
      <c r="B19" s="61"/>
      <c r="C19" s="61"/>
      <c r="D19" s="22" t="str">
        <f t="shared" si="0"/>
        <v/>
      </c>
      <c r="E19" s="69"/>
      <c r="F19" s="61"/>
      <c r="G19" s="61"/>
      <c r="H19" s="61"/>
      <c r="I19" s="67"/>
      <c r="K19" s="19" t="s">
        <v>9</v>
      </c>
      <c r="L19" s="19" t="s">
        <v>18</v>
      </c>
      <c r="M19" s="19" t="s">
        <v>25</v>
      </c>
      <c r="N19" s="19" t="s">
        <v>20</v>
      </c>
      <c r="O19" s="20" t="s">
        <v>26</v>
      </c>
    </row>
    <row r="20" spans="1:15">
      <c r="A20" s="21" t="str">
        <f>IF(YTD!A19="","",YTD!A19)</f>
        <v>Troy Kolk</v>
      </c>
      <c r="B20" s="61"/>
      <c r="C20" s="61"/>
      <c r="D20" s="22" t="str">
        <f t="shared" si="0"/>
        <v/>
      </c>
      <c r="E20" s="69"/>
      <c r="F20" s="61"/>
      <c r="G20" s="61"/>
      <c r="H20" s="61"/>
      <c r="I20" s="67"/>
      <c r="K20" s="21" t="str">
        <f>IF(YTD!K26="","",YTD!K26)</f>
        <v>Hunter Hess</v>
      </c>
      <c r="L20" s="72"/>
      <c r="M20" s="72"/>
      <c r="N20" s="24" t="str">
        <f t="shared" ref="N20:N26" si="2">IF(L20=0,"",M20/L20)</f>
        <v/>
      </c>
      <c r="O20" s="74"/>
    </row>
    <row r="21" spans="1:15">
      <c r="A21" s="21" t="str">
        <f>IF(YTD!A20="","",YTD!A20)</f>
        <v>Josh Painter</v>
      </c>
      <c r="B21" s="61"/>
      <c r="C21" s="61"/>
      <c r="D21" s="22" t="str">
        <f t="shared" si="0"/>
        <v/>
      </c>
      <c r="E21" s="69"/>
      <c r="F21" s="61"/>
      <c r="G21" s="61"/>
      <c r="H21" s="61"/>
      <c r="I21" s="67"/>
      <c r="K21" s="21" t="str">
        <f>IF(YTD!K27="","",YTD!K27)</f>
        <v>Niko Gavala</v>
      </c>
      <c r="L21" s="61"/>
      <c r="M21" s="61"/>
      <c r="N21" s="24" t="str">
        <f t="shared" si="2"/>
        <v/>
      </c>
      <c r="O21" s="67"/>
    </row>
    <row r="22" spans="1:15">
      <c r="A22" s="21" t="str">
        <f>IF(YTD!A21="","",YTD!A21)</f>
        <v>Brett Wolgemuth</v>
      </c>
      <c r="B22" s="61"/>
      <c r="C22" s="61"/>
      <c r="D22" s="22" t="str">
        <f t="shared" si="0"/>
        <v/>
      </c>
      <c r="E22" s="69"/>
      <c r="F22" s="61"/>
      <c r="G22" s="61"/>
      <c r="H22" s="61"/>
      <c r="I22" s="67"/>
      <c r="K22" s="21" t="str">
        <f>IF(YTD!K28="","",YTD!K28)</f>
        <v/>
      </c>
      <c r="L22" s="61"/>
      <c r="M22" s="61"/>
      <c r="N22" s="24" t="str">
        <f t="shared" si="2"/>
        <v/>
      </c>
      <c r="O22" s="67"/>
    </row>
    <row r="23" spans="1:15">
      <c r="A23" s="21" t="str">
        <f>IF(YTD!A22="","",YTD!A22)</f>
        <v>Chris Pagano</v>
      </c>
      <c r="B23" s="61"/>
      <c r="C23" s="61"/>
      <c r="D23" s="22" t="str">
        <f t="shared" si="0"/>
        <v/>
      </c>
      <c r="E23" s="69"/>
      <c r="F23" s="61"/>
      <c r="G23" s="61"/>
      <c r="H23" s="61"/>
      <c r="I23" s="67"/>
      <c r="K23" s="21" t="str">
        <f>IF(YTD!K29="","",YTD!K29)</f>
        <v/>
      </c>
      <c r="L23" s="61"/>
      <c r="M23" s="61"/>
      <c r="N23" s="24" t="str">
        <f t="shared" si="2"/>
        <v/>
      </c>
      <c r="O23" s="67"/>
    </row>
    <row r="24" spans="1:15">
      <c r="A24" s="21" t="str">
        <f>IF(YTD!A23="","",YTD!A23)</f>
        <v>Jake Martin</v>
      </c>
      <c r="B24" s="61"/>
      <c r="C24" s="61"/>
      <c r="D24" s="22" t="str">
        <f t="shared" si="0"/>
        <v/>
      </c>
      <c r="E24" s="69"/>
      <c r="F24" s="61"/>
      <c r="G24" s="61"/>
      <c r="H24" s="61"/>
      <c r="I24" s="67"/>
      <c r="K24" s="21" t="str">
        <f>IF(YTD!K30="","",YTD!K30)</f>
        <v/>
      </c>
      <c r="L24" s="61"/>
      <c r="M24" s="61"/>
      <c r="N24" s="24" t="str">
        <f t="shared" si="2"/>
        <v/>
      </c>
      <c r="O24" s="67"/>
    </row>
    <row r="25" spans="1:15" ht="13">
      <c r="A25" s="21" t="str">
        <f>IF(YTD!A24="","",YTD!A24)</f>
        <v>TEAM</v>
      </c>
      <c r="B25" s="61"/>
      <c r="C25" s="61"/>
      <c r="D25" s="22" t="str">
        <f t="shared" si="0"/>
        <v/>
      </c>
      <c r="E25" s="69"/>
      <c r="F25" s="61"/>
      <c r="G25" s="61"/>
      <c r="H25" s="61"/>
      <c r="I25" s="67"/>
      <c r="K25" s="38" t="s">
        <v>22</v>
      </c>
      <c r="L25" s="39" t="str">
        <f>IF(SUM(L20:L24)=0,"",SUM(L20:L24))</f>
        <v/>
      </c>
      <c r="M25" s="39" t="str">
        <f>IF(SUM(M20:M24)=0,"",SUM(M20:M24))</f>
        <v/>
      </c>
      <c r="N25" s="31" t="str">
        <f>IF(L25="","",M25/L25)</f>
        <v/>
      </c>
      <c r="O25" s="39">
        <f>IF(SUM(O18:O24)=0,0,SUM(O18:O24))</f>
        <v>0</v>
      </c>
    </row>
    <row r="26" spans="1:15" ht="13">
      <c r="A26" s="21" t="str">
        <f>IF(YTD!A25="","",YTD!A25)</f>
        <v>Spencer Carbonneau</v>
      </c>
      <c r="B26" s="61"/>
      <c r="C26" s="61"/>
      <c r="D26" s="22" t="str">
        <f t="shared" si="0"/>
        <v/>
      </c>
      <c r="E26" s="69"/>
      <c r="F26" s="61"/>
      <c r="G26" s="61"/>
      <c r="H26" s="61"/>
      <c r="I26" s="67"/>
      <c r="K26" s="81" t="s">
        <v>51</v>
      </c>
      <c r="L26" s="73"/>
      <c r="M26" s="70"/>
      <c r="N26" s="31" t="str">
        <f t="shared" si="2"/>
        <v/>
      </c>
      <c r="O26" s="70"/>
    </row>
    <row r="27" spans="1:15">
      <c r="A27" s="21" t="str">
        <f>IF(YTD!A26="","",YTD!A26)</f>
        <v>Hunter Hess</v>
      </c>
      <c r="B27" s="61" t="s">
        <v>27</v>
      </c>
      <c r="C27" s="61" t="s">
        <v>27</v>
      </c>
      <c r="D27" s="22" t="str">
        <f t="shared" si="0"/>
        <v/>
      </c>
      <c r="E27" s="69"/>
      <c r="F27" s="61"/>
      <c r="G27" s="61"/>
      <c r="H27" s="61" t="s">
        <v>27</v>
      </c>
      <c r="I27" s="67"/>
      <c r="L27" t="s">
        <v>27</v>
      </c>
    </row>
    <row r="28" spans="1:15">
      <c r="A28" s="21" t="str">
        <f>IF(YTD!A27="","",YTD!A27)</f>
        <v>J.D. Grube</v>
      </c>
      <c r="B28" s="61"/>
      <c r="C28" s="61"/>
      <c r="D28" s="22" t="str">
        <f t="shared" si="0"/>
        <v/>
      </c>
      <c r="E28" s="69"/>
      <c r="F28" s="61"/>
      <c r="G28" s="61"/>
      <c r="H28" s="61"/>
      <c r="I28" s="67"/>
    </row>
    <row r="29" spans="1:15" ht="13">
      <c r="A29" s="21" t="str">
        <f>IF(YTD!A28="","",YTD!A28)</f>
        <v>Jaun Perez</v>
      </c>
      <c r="B29" s="61"/>
      <c r="C29" s="61"/>
      <c r="D29" s="22" t="str">
        <f t="shared" si="0"/>
        <v/>
      </c>
      <c r="E29" s="69"/>
      <c r="F29" s="61"/>
      <c r="G29" s="61"/>
      <c r="H29" s="61"/>
      <c r="I29" s="67"/>
      <c r="K29" s="36" t="s">
        <v>28</v>
      </c>
    </row>
    <row r="30" spans="1:15" ht="13">
      <c r="A30" s="21" t="str">
        <f>IF(YTD!A29="","",YTD!A29)</f>
        <v>Josh Moore</v>
      </c>
      <c r="B30" s="61"/>
      <c r="C30" s="61"/>
      <c r="D30" s="22" t="str">
        <f t="shared" si="0"/>
        <v/>
      </c>
      <c r="E30" s="69"/>
      <c r="F30" s="61"/>
      <c r="G30" s="61"/>
      <c r="H30" s="61"/>
      <c r="I30" s="67"/>
      <c r="K30" s="19" t="s">
        <v>9</v>
      </c>
      <c r="L30" s="19" t="s">
        <v>18</v>
      </c>
      <c r="M30" s="19" t="s">
        <v>25</v>
      </c>
      <c r="N30" s="19" t="s">
        <v>20</v>
      </c>
      <c r="O30" s="20" t="s">
        <v>29</v>
      </c>
    </row>
    <row r="31" spans="1:15">
      <c r="A31" s="21" t="str">
        <f>IF(YTD!A30="","",YTD!A30)</f>
        <v/>
      </c>
      <c r="B31" s="61"/>
      <c r="C31" s="61"/>
      <c r="D31" s="22" t="str">
        <f t="shared" si="0"/>
        <v/>
      </c>
      <c r="E31" s="69"/>
      <c r="F31" s="61"/>
      <c r="G31" s="61"/>
      <c r="H31" s="61"/>
      <c r="I31" s="67"/>
      <c r="K31" s="21" t="str">
        <f>IF(YTD!K37="","",YTD!K37)</f>
        <v>Colby Wagner</v>
      </c>
      <c r="L31" s="61"/>
      <c r="M31" s="75"/>
      <c r="N31" s="24" t="str">
        <f>IF(L31=0,"",M31/L31)</f>
        <v/>
      </c>
      <c r="O31" s="67"/>
    </row>
    <row r="32" spans="1:15">
      <c r="A32" s="21" t="str">
        <f>IF(YTD!A31="","",YTD!A31)</f>
        <v/>
      </c>
      <c r="B32" s="63"/>
      <c r="C32" s="63"/>
      <c r="D32" s="22" t="str">
        <f t="shared" si="0"/>
        <v/>
      </c>
      <c r="E32" s="68"/>
      <c r="F32" s="63"/>
      <c r="G32" s="63"/>
      <c r="H32" s="63"/>
      <c r="I32" s="66" t="s">
        <v>27</v>
      </c>
      <c r="K32" s="21" t="str">
        <f>IF(YTD!K38="","",YTD!K38)</f>
        <v>Isaac Perron</v>
      </c>
      <c r="L32" s="61"/>
      <c r="M32" s="75"/>
      <c r="N32" s="24" t="str">
        <f>IF(L32=0,"",M32/L32)</f>
        <v/>
      </c>
      <c r="O32" s="67"/>
    </row>
    <row r="33" spans="1:15">
      <c r="A33" s="21" t="str">
        <f>IF(YTD!A32="","",YTD!A32)</f>
        <v/>
      </c>
      <c r="B33" s="61"/>
      <c r="C33" s="61"/>
      <c r="D33" s="22" t="str">
        <f t="shared" si="0"/>
        <v/>
      </c>
      <c r="E33" s="69"/>
      <c r="F33" s="61"/>
      <c r="G33" s="61"/>
      <c r="H33" s="61"/>
      <c r="I33" s="67"/>
      <c r="K33" s="21" t="str">
        <f>IF(YTD!K39="","",YTD!K39)</f>
        <v/>
      </c>
      <c r="L33" s="61"/>
      <c r="M33" s="75"/>
      <c r="N33" s="24" t="str">
        <f>IF(L33=0,"",M33/L33)</f>
        <v/>
      </c>
      <c r="O33" s="67"/>
    </row>
    <row r="34" spans="1:15" ht="13">
      <c r="A34" s="21" t="str">
        <f>IF(YTD!A40="","",YTD!A40)</f>
        <v/>
      </c>
      <c r="B34" s="61"/>
      <c r="C34" s="61"/>
      <c r="D34" s="59" t="str">
        <f t="shared" si="0"/>
        <v/>
      </c>
      <c r="E34" s="69"/>
      <c r="F34" s="61"/>
      <c r="G34" s="61"/>
      <c r="H34" s="61"/>
      <c r="I34" s="67"/>
      <c r="K34" s="38" t="s">
        <v>22</v>
      </c>
      <c r="L34" s="39" t="str">
        <f>IF(SUM(L31:L33)=0,"",SUM(L31:L33))</f>
        <v/>
      </c>
      <c r="M34" s="39" t="str">
        <f>IF(SUM(M31:M33)=0,"",SUM(M31:M33))</f>
        <v/>
      </c>
      <c r="N34" s="31" t="str">
        <f>IF(L34="","",M34/L34)</f>
        <v/>
      </c>
      <c r="O34" s="39">
        <f>IF(SUM(O31:O33)=0,0,SUM(O31:O33))</f>
        <v>0</v>
      </c>
    </row>
    <row r="35" spans="1:15" ht="13">
      <c r="A35" s="39" t="s">
        <v>30</v>
      </c>
      <c r="B35" s="35">
        <f t="shared" ref="B35:I35" si="3">SUM(B6:B34)</f>
        <v>0</v>
      </c>
      <c r="C35" s="35">
        <f t="shared" si="3"/>
        <v>0</v>
      </c>
      <c r="D35" s="35">
        <f t="shared" si="3"/>
        <v>0</v>
      </c>
      <c r="E35" s="60">
        <f t="shared" si="3"/>
        <v>0</v>
      </c>
      <c r="F35" s="35">
        <f t="shared" si="3"/>
        <v>0</v>
      </c>
      <c r="G35" s="35">
        <f t="shared" si="3"/>
        <v>0</v>
      </c>
      <c r="H35" s="35">
        <f t="shared" si="3"/>
        <v>0</v>
      </c>
      <c r="I35" s="28">
        <f t="shared" si="3"/>
        <v>0</v>
      </c>
      <c r="K35" s="81" t="s">
        <v>51</v>
      </c>
      <c r="L35" s="73"/>
      <c r="M35" s="73"/>
      <c r="N35" s="31" t="str">
        <f>IF(L35=0,"",M35/L35)</f>
        <v/>
      </c>
      <c r="O35" s="70"/>
    </row>
    <row r="38" spans="1:15" ht="13">
      <c r="A38" s="6"/>
      <c r="B38" s="6"/>
      <c r="C38" s="6"/>
      <c r="D38" s="6"/>
      <c r="E38" s="6"/>
      <c r="F38" s="7" t="s">
        <v>31</v>
      </c>
      <c r="G38" s="43"/>
      <c r="H38" s="6"/>
      <c r="I38" s="6"/>
      <c r="J38" s="6"/>
      <c r="K38" s="6"/>
      <c r="L38" s="6"/>
      <c r="M38" s="6"/>
      <c r="N38" s="6"/>
      <c r="O38" s="6"/>
    </row>
    <row r="40" spans="1:15" ht="13">
      <c r="A40" s="19" t="s">
        <v>32</v>
      </c>
      <c r="B40" s="19">
        <v>1</v>
      </c>
      <c r="C40" s="19">
        <v>2</v>
      </c>
      <c r="D40" s="19">
        <v>3</v>
      </c>
      <c r="E40" s="19">
        <v>4</v>
      </c>
      <c r="F40" s="19" t="s">
        <v>33</v>
      </c>
      <c r="G40" s="20" t="s">
        <v>34</v>
      </c>
      <c r="K40" s="44" t="s">
        <v>35</v>
      </c>
      <c r="L40" s="45"/>
      <c r="M40" s="19" t="s">
        <v>36</v>
      </c>
      <c r="N40" s="19" t="s">
        <v>37</v>
      </c>
      <c r="O40" s="20" t="s">
        <v>34</v>
      </c>
    </row>
    <row r="41" spans="1:15" ht="13">
      <c r="A41" s="46" t="s">
        <v>22</v>
      </c>
      <c r="B41" s="61"/>
      <c r="C41" s="61"/>
      <c r="D41" s="61"/>
      <c r="E41" s="61"/>
      <c r="F41" s="61" t="s">
        <v>27</v>
      </c>
      <c r="G41" s="32">
        <f>SUM(B41:F41)</f>
        <v>0</v>
      </c>
      <c r="K41" s="47" t="s">
        <v>22</v>
      </c>
      <c r="L41" s="45"/>
      <c r="M41" s="61"/>
      <c r="N41" s="61"/>
      <c r="O41" s="32">
        <f>SUM(M41:N41)</f>
        <v>0</v>
      </c>
    </row>
    <row r="42" spans="1:15" ht="13">
      <c r="A42" s="81" t="s">
        <v>51</v>
      </c>
      <c r="B42" s="72"/>
      <c r="C42" s="72"/>
      <c r="D42" s="72"/>
      <c r="E42" s="72"/>
      <c r="F42" s="72" t="s">
        <v>27</v>
      </c>
      <c r="G42" s="40">
        <f>SUM(B42:F42)</f>
        <v>0</v>
      </c>
      <c r="K42" s="82" t="s">
        <v>51</v>
      </c>
      <c r="L42" s="27"/>
      <c r="M42" s="72"/>
      <c r="N42" s="72"/>
      <c r="O42" s="40">
        <f>SUM(M42:N42)</f>
        <v>0</v>
      </c>
    </row>
    <row r="44" spans="1:15" ht="9" customHeight="1">
      <c r="A44" s="54"/>
    </row>
    <row r="45" spans="1:15" ht="13">
      <c r="A45" s="49" t="s">
        <v>38</v>
      </c>
      <c r="B45" s="19" t="s">
        <v>39</v>
      </c>
      <c r="C45" s="19" t="s">
        <v>40</v>
      </c>
      <c r="D45" s="19" t="s">
        <v>41</v>
      </c>
      <c r="E45" s="20" t="s">
        <v>42</v>
      </c>
      <c r="K45" s="36" t="s">
        <v>43</v>
      </c>
    </row>
    <row r="46" spans="1:15" ht="12.75" customHeight="1">
      <c r="A46" s="49" t="s">
        <v>44</v>
      </c>
      <c r="B46" s="72"/>
      <c r="C46" s="72"/>
      <c r="D46" s="24" t="str">
        <f>IF(B46="","",C46/B46)</f>
        <v/>
      </c>
      <c r="E46" s="74"/>
      <c r="K46" s="8" t="s">
        <v>45</v>
      </c>
      <c r="L46" s="50"/>
      <c r="M46" s="76"/>
      <c r="N46" s="45"/>
    </row>
    <row r="47" spans="1:15" ht="13">
      <c r="A47" s="49"/>
      <c r="K47" s="46" t="s">
        <v>46</v>
      </c>
      <c r="L47" s="25"/>
      <c r="M47" s="76"/>
      <c r="N47" s="45"/>
    </row>
    <row r="48" spans="1:15" ht="12.75" customHeight="1">
      <c r="A48" s="49"/>
      <c r="K48" s="46" t="s">
        <v>47</v>
      </c>
      <c r="L48" s="25"/>
      <c r="M48" s="76"/>
      <c r="N48" s="45"/>
    </row>
    <row r="49" spans="1:14" ht="12.75" customHeight="1">
      <c r="A49" s="49" t="s">
        <v>46</v>
      </c>
      <c r="B49" s="19" t="s">
        <v>48</v>
      </c>
      <c r="C49" s="19" t="s">
        <v>49</v>
      </c>
      <c r="D49" s="19" t="s">
        <v>40</v>
      </c>
      <c r="E49" s="19" t="s">
        <v>20</v>
      </c>
      <c r="F49" s="19" t="s">
        <v>50</v>
      </c>
      <c r="G49" s="19" t="s">
        <v>16</v>
      </c>
      <c r="H49" s="20" t="s">
        <v>42</v>
      </c>
      <c r="I49" s="51"/>
      <c r="J49" s="51"/>
      <c r="K49" s="46" t="s">
        <v>34</v>
      </c>
      <c r="L49" s="57"/>
      <c r="M49" s="34">
        <f>SUM(M46:M48)</f>
        <v>0</v>
      </c>
      <c r="N49" s="58"/>
    </row>
    <row r="50" spans="1:14" ht="12.75" customHeight="1">
      <c r="A50" s="49" t="s">
        <v>44</v>
      </c>
      <c r="B50" s="72"/>
      <c r="C50" s="72"/>
      <c r="D50" s="72"/>
      <c r="E50" s="37" t="str">
        <f>IF(C50=0,"",D50/B50)</f>
        <v/>
      </c>
      <c r="F50" s="53" t="str">
        <f>IF(C50=0,"",B50/C50)</f>
        <v/>
      </c>
      <c r="G50" s="72"/>
      <c r="H50" s="74"/>
    </row>
  </sheetData>
  <sheetProtection sheet="1" objects="1" scenarios="1"/>
  <pageMargins left="0.5" right="0.5" top="0.98402777777777817" bottom="0.98402777777777817" header="0.51180555555555607" footer="0.51180555555555607"/>
  <pageSetup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view="pageLayout" zoomScaleNormal="100" workbookViewId="0">
      <selection activeCell="Q11" sqref="Q11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7" ht="13">
      <c r="A1" s="110" t="s">
        <v>0</v>
      </c>
      <c r="B1" s="110"/>
      <c r="C1" s="110"/>
      <c r="D1" s="2"/>
      <c r="E1" s="111" t="s">
        <v>53</v>
      </c>
      <c r="F1" s="110" t="s">
        <v>64</v>
      </c>
      <c r="G1" s="110"/>
      <c r="H1" s="110"/>
      <c r="I1" s="2"/>
      <c r="J1" s="2"/>
      <c r="K1" s="112">
        <v>43385</v>
      </c>
      <c r="L1" s="55"/>
    </row>
    <row r="2" spans="1:17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7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7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7">
      <c r="A5" s="120" t="str">
        <f>IF(YTD!A5="","",YTD!A5)</f>
        <v>Evan Hosler</v>
      </c>
      <c r="B5" s="59">
        <v>1</v>
      </c>
      <c r="C5" s="59">
        <v>2</v>
      </c>
      <c r="D5" s="59">
        <f>IF(SUM(B5:C5)=0,"",(B5*2)+C5)</f>
        <v>4</v>
      </c>
      <c r="E5" s="124"/>
      <c r="F5" s="125"/>
      <c r="G5" s="125"/>
      <c r="H5" s="125"/>
      <c r="I5" s="125"/>
      <c r="K5" s="21" t="str">
        <f>IF(YTD!K5="","",YTD!K5)</f>
        <v>Will Rivers</v>
      </c>
      <c r="L5" s="61"/>
      <c r="M5" s="61"/>
      <c r="N5" s="86" t="str">
        <f t="shared" ref="N5:N18" si="0">IF(L5=0,"",M5/L5)</f>
        <v/>
      </c>
      <c r="O5" s="144"/>
    </row>
    <row r="6" spans="1:17">
      <c r="A6" s="120" t="str">
        <f>IF(YTD!A6="","",YTD!A6)</f>
        <v>Chris Shaw</v>
      </c>
      <c r="B6" s="59">
        <v>1</v>
      </c>
      <c r="C6" s="59">
        <v>1</v>
      </c>
      <c r="D6" s="59">
        <f t="shared" ref="D6:D46" si="1">IF(SUM(B6:C6)=0,"",(B6*2)+C6)</f>
        <v>3</v>
      </c>
      <c r="E6" s="124"/>
      <c r="F6" s="125"/>
      <c r="G6" s="125"/>
      <c r="H6" s="125"/>
      <c r="I6" s="125"/>
      <c r="K6" s="21" t="str">
        <f>IF(YTD!K6="","",YTD!K6)</f>
        <v>Isaac Perron</v>
      </c>
      <c r="L6" s="61"/>
      <c r="M6" s="61"/>
      <c r="N6" s="86" t="str">
        <f t="shared" si="0"/>
        <v/>
      </c>
      <c r="O6" s="144"/>
    </row>
    <row r="7" spans="1:17">
      <c r="A7" s="120" t="str">
        <f>IF(YTD!A7="","",YTD!A7)</f>
        <v>Colby Wagner</v>
      </c>
      <c r="B7" s="59">
        <v>4</v>
      </c>
      <c r="C7" s="59">
        <v>1</v>
      </c>
      <c r="D7" s="59">
        <f t="shared" si="1"/>
        <v>9</v>
      </c>
      <c r="E7" s="124"/>
      <c r="F7" s="125"/>
      <c r="G7" s="125"/>
      <c r="H7" s="125"/>
      <c r="I7" s="125"/>
      <c r="K7" s="21" t="str">
        <f>IF(YTD!K7="","",YTD!K7)</f>
        <v>Colby Wagner</v>
      </c>
      <c r="L7" s="61"/>
      <c r="M7" s="61"/>
      <c r="N7" s="86" t="str">
        <f t="shared" si="0"/>
        <v/>
      </c>
      <c r="O7" s="144"/>
      <c r="Q7" s="150"/>
    </row>
    <row r="8" spans="1:17">
      <c r="A8" s="120" t="str">
        <f>IF(YTD!A8="","",YTD!A8)</f>
        <v>Ben Wagner</v>
      </c>
      <c r="B8" s="59">
        <v>2</v>
      </c>
      <c r="C8" s="59"/>
      <c r="D8" s="59">
        <f t="shared" si="1"/>
        <v>4</v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7">
      <c r="A9" s="120" t="str">
        <f>IF(YTD!A9="","",YTD!A9)</f>
        <v>Tyler Hartl</v>
      </c>
      <c r="B9" s="59">
        <v>3</v>
      </c>
      <c r="C9" s="59">
        <v>2</v>
      </c>
      <c r="D9" s="59">
        <f t="shared" si="1"/>
        <v>8</v>
      </c>
      <c r="E9" s="124"/>
      <c r="F9" s="125"/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44"/>
    </row>
    <row r="10" spans="1:17">
      <c r="A10" s="120" t="str">
        <f>IF(YTD!A10="","",YTD!A10)</f>
        <v>Isaac Perron</v>
      </c>
      <c r="B10" s="59">
        <v>3</v>
      </c>
      <c r="C10" s="59">
        <v>1</v>
      </c>
      <c r="D10" s="59">
        <f t="shared" si="1"/>
        <v>7</v>
      </c>
      <c r="E10" s="124"/>
      <c r="F10" s="125"/>
      <c r="G10" s="125"/>
      <c r="H10" s="125"/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7">
      <c r="A11" s="120" t="str">
        <f>IF(YTD!A11="","",YTD!A11)</f>
        <v>Will Rivers</v>
      </c>
      <c r="B11" s="59">
        <v>1</v>
      </c>
      <c r="C11" s="59">
        <v>3</v>
      </c>
      <c r="D11" s="59">
        <f t="shared" si="1"/>
        <v>5</v>
      </c>
      <c r="E11" s="124">
        <v>1.5</v>
      </c>
      <c r="F11" s="125"/>
      <c r="G11" s="125"/>
      <c r="H11" s="125"/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7">
      <c r="A12" s="120" t="str">
        <f>IF(YTD!A12="","",YTD!A12)</f>
        <v>Tyler Flick</v>
      </c>
      <c r="B12" s="59">
        <v>4</v>
      </c>
      <c r="C12" s="59">
        <v>3</v>
      </c>
      <c r="D12" s="59">
        <f t="shared" si="1"/>
        <v>11</v>
      </c>
      <c r="E12" s="124"/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7">
      <c r="A13" s="120" t="str">
        <f>IF(YTD!A13="","",YTD!A13)</f>
        <v>Jake Harbach</v>
      </c>
      <c r="B13" s="59">
        <v>1</v>
      </c>
      <c r="C13" s="59">
        <v>2</v>
      </c>
      <c r="D13" s="59">
        <f t="shared" si="1"/>
        <v>4</v>
      </c>
      <c r="E13" s="124">
        <v>1</v>
      </c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7">
      <c r="A14" s="120" t="str">
        <f>IF(YTD!A14="","",YTD!A14)</f>
        <v>Nick Griest</v>
      </c>
      <c r="B14" s="59">
        <v>2</v>
      </c>
      <c r="C14" s="59">
        <v>4</v>
      </c>
      <c r="D14" s="59">
        <f t="shared" si="1"/>
        <v>8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7">
      <c r="A15" s="120" t="str">
        <f>IF(YTD!A15="","",YTD!A15)</f>
        <v>Landan Moyer</v>
      </c>
      <c r="B15" s="59">
        <v>2</v>
      </c>
      <c r="C15" s="59">
        <v>5</v>
      </c>
      <c r="D15" s="59">
        <f t="shared" si="1"/>
        <v>9</v>
      </c>
      <c r="E15" s="124">
        <v>0.5</v>
      </c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7">
      <c r="A16" s="120" t="str">
        <f>IF(YTD!A16="","",YTD!A16)</f>
        <v>Clay Bedi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/>
      <c r="C18" s="59">
        <v>1</v>
      </c>
      <c r="D18" s="59">
        <f t="shared" si="1"/>
        <v>1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>
        <v>1</v>
      </c>
      <c r="C19" s="59">
        <v>2</v>
      </c>
      <c r="D19" s="59">
        <f t="shared" si="1"/>
        <v>4</v>
      </c>
      <c r="E19" s="124">
        <v>1</v>
      </c>
      <c r="F19" s="125"/>
      <c r="G19" s="125"/>
      <c r="H19" s="125"/>
      <c r="I19" s="125"/>
      <c r="K19" s="38" t="s">
        <v>22</v>
      </c>
      <c r="L19" s="39">
        <v>0</v>
      </c>
      <c r="M19" s="39">
        <v>0</v>
      </c>
      <c r="N19" s="147">
        <f>IFERROR(IF(L19="","",M19/L19),0)</f>
        <v>0</v>
      </c>
      <c r="O19" s="40">
        <v>0</v>
      </c>
    </row>
    <row r="20" spans="1:15" ht="13">
      <c r="A20" s="120" t="str">
        <f>IF(YTD!A20="","",YTD!A20)</f>
        <v>Josh Painter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CONESTOGA VALLEY</v>
      </c>
      <c r="L20" s="71">
        <v>0</v>
      </c>
      <c r="M20" s="70">
        <v>0</v>
      </c>
      <c r="N20" s="86">
        <v>0</v>
      </c>
      <c r="O20" s="70">
        <v>0</v>
      </c>
    </row>
    <row r="21" spans="1:15">
      <c r="A21" s="120" t="str">
        <f>IF(YTD!A21="","",YTD!A21)</f>
        <v>Brett Wolgemuth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/>
      <c r="C25" s="59">
        <v>1</v>
      </c>
      <c r="D25" s="59">
        <f t="shared" si="1"/>
        <v>1</v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8</v>
      </c>
      <c r="M26" s="72">
        <v>422</v>
      </c>
      <c r="N26" s="24">
        <f t="shared" ref="N26:N32" si="2">IF(L26=0,"",M26/L26)</f>
        <v>52.75</v>
      </c>
      <c r="O26" s="74">
        <v>2</v>
      </c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Jaun Perez</v>
      </c>
      <c r="B28" s="59">
        <v>1</v>
      </c>
      <c r="C28" s="59"/>
      <c r="D28" s="59">
        <f t="shared" si="1"/>
        <v>2</v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8</v>
      </c>
      <c r="M31" s="39">
        <f>IF(SUM(M26:M30)=0,"",SUM(M26:M30))</f>
        <v>422</v>
      </c>
      <c r="N31" s="31">
        <f>IF(L31="","",M31/L31)</f>
        <v>52.75</v>
      </c>
      <c r="O31" s="39">
        <f>IF(SUM(O26:O30)=0,"",SUM(O26:O30))</f>
        <v>2</v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CONESTOGA VALLEY</v>
      </c>
      <c r="L32" s="73">
        <v>2</v>
      </c>
      <c r="M32" s="70">
        <v>85</v>
      </c>
      <c r="N32" s="31">
        <f t="shared" si="2"/>
        <v>42.5</v>
      </c>
      <c r="O32" s="70">
        <v>0</v>
      </c>
    </row>
    <row r="33" spans="1:17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7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7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7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7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/>
      <c r="M37" s="75"/>
      <c r="N37" s="24" t="str">
        <f>IF(L37=0,"",M37/L37)</f>
        <v/>
      </c>
      <c r="O37" s="144"/>
    </row>
    <row r="38" spans="1:17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>
        <v>1</v>
      </c>
      <c r="M38" s="75">
        <v>24</v>
      </c>
      <c r="N38" s="24">
        <f>IF(L38=0,"",M38/L38)</f>
        <v>24</v>
      </c>
      <c r="O38" s="144">
        <v>0</v>
      </c>
      <c r="Q38" s="149"/>
    </row>
    <row r="39" spans="1:17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7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1</v>
      </c>
      <c r="M40" s="39">
        <f>IF(SUM(M37:M39)=0,"",SUM(M37:M39))</f>
        <v>24</v>
      </c>
      <c r="N40" s="31">
        <f>IF(L40="","",M40/L40)</f>
        <v>24</v>
      </c>
      <c r="O40" s="39" t="str">
        <f>IF(SUM(O37:O39)=0,"",SUM(O37:O39))</f>
        <v/>
      </c>
    </row>
    <row r="41" spans="1:17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CONESTOGA VALLEY</v>
      </c>
      <c r="L41" s="73">
        <v>7</v>
      </c>
      <c r="M41" s="73">
        <v>262</v>
      </c>
      <c r="N41" s="31">
        <f>IF(L41=0,"",M41/L41)</f>
        <v>37.428571428571431</v>
      </c>
      <c r="O41" s="70">
        <v>1</v>
      </c>
    </row>
    <row r="42" spans="1:17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7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7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7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7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7" ht="13">
      <c r="A47" s="126" t="s">
        <v>30</v>
      </c>
      <c r="B47" s="126">
        <f>SUM(B5:B46)</f>
        <v>26</v>
      </c>
      <c r="C47" s="126">
        <f t="shared" ref="C47:I47" si="3">SUM(C5:C46)</f>
        <v>28</v>
      </c>
      <c r="D47" s="126">
        <f t="shared" si="3"/>
        <v>80</v>
      </c>
      <c r="E47" s="148">
        <f t="shared" si="3"/>
        <v>4</v>
      </c>
      <c r="F47" s="126">
        <f t="shared" si="3"/>
        <v>0</v>
      </c>
      <c r="G47" s="126">
        <f t="shared" si="3"/>
        <v>0</v>
      </c>
      <c r="H47" s="126">
        <f t="shared" si="3"/>
        <v>0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14</v>
      </c>
      <c r="C52" s="61">
        <v>14</v>
      </c>
      <c r="D52" s="61">
        <v>20</v>
      </c>
      <c r="E52" s="61">
        <v>0</v>
      </c>
      <c r="F52" s="61"/>
      <c r="G52" s="145">
        <f>SUM(B52:F52)</f>
        <v>48</v>
      </c>
      <c r="K52" s="47" t="s">
        <v>22</v>
      </c>
      <c r="L52" s="45"/>
      <c r="M52" s="61">
        <v>433</v>
      </c>
      <c r="N52" s="61">
        <v>82</v>
      </c>
      <c r="O52" s="145">
        <f>SUM(M52:N52)</f>
        <v>515</v>
      </c>
    </row>
    <row r="53" spans="1:15" ht="13">
      <c r="A53" s="56" t="str">
        <f>$F$1</f>
        <v>CONESTOGA VALLEY</v>
      </c>
      <c r="B53" s="72">
        <v>0</v>
      </c>
      <c r="C53" s="72">
        <v>7</v>
      </c>
      <c r="D53" s="72">
        <v>0</v>
      </c>
      <c r="E53" s="72">
        <v>0</v>
      </c>
      <c r="F53" s="72"/>
      <c r="G53" s="40">
        <f>SUM(B53:F53)</f>
        <v>7</v>
      </c>
      <c r="K53" s="157" t="str">
        <f>$F$1</f>
        <v>CONESTOGA VALLEY</v>
      </c>
      <c r="L53" s="158"/>
      <c r="M53" s="87">
        <v>74</v>
      </c>
      <c r="N53" s="87">
        <v>120</v>
      </c>
      <c r="O53" s="88">
        <f>SUM(M53:N53)</f>
        <v>194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25</v>
      </c>
      <c r="C56" s="72">
        <v>74</v>
      </c>
      <c r="D56" s="24">
        <f>IF(B56="","",C56/B56)</f>
        <v>2.96</v>
      </c>
      <c r="E56" s="74">
        <v>0</v>
      </c>
      <c r="K56" s="8" t="s">
        <v>45</v>
      </c>
      <c r="L56" s="151">
        <v>5</v>
      </c>
      <c r="M56" s="152"/>
      <c r="N56" s="153"/>
    </row>
    <row r="57" spans="1:15" ht="13">
      <c r="A57" s="49"/>
      <c r="K57" s="46" t="s">
        <v>46</v>
      </c>
      <c r="L57" s="151">
        <v>5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1</v>
      </c>
      <c r="M58" s="152"/>
      <c r="N58" s="153"/>
    </row>
    <row r="59" spans="1:15" ht="13">
      <c r="A59" s="49" t="s">
        <v>44</v>
      </c>
      <c r="B59" s="72">
        <v>13</v>
      </c>
      <c r="C59" s="72">
        <v>27</v>
      </c>
      <c r="D59" s="72">
        <v>120</v>
      </c>
      <c r="E59" s="37">
        <f>IF(C59=0,"",D59/B59)</f>
        <v>9.2307692307692299</v>
      </c>
      <c r="F59" s="53">
        <f>IF(C59=0,"",B59/C59)</f>
        <v>0.48148148148148145</v>
      </c>
      <c r="G59" s="72">
        <v>0</v>
      </c>
      <c r="H59" s="74">
        <v>1</v>
      </c>
      <c r="J59" s="51"/>
      <c r="K59" s="46" t="s">
        <v>34</v>
      </c>
      <c r="L59" s="154">
        <f>SUM(L56:N58)</f>
        <v>11</v>
      </c>
      <c r="M59" s="155"/>
      <c r="N59" s="156"/>
    </row>
  </sheetData>
  <mergeCells count="5">
    <mergeCell ref="L58:N58"/>
    <mergeCell ref="L59:N59"/>
    <mergeCell ref="K53:L53"/>
    <mergeCell ref="L56:N56"/>
    <mergeCell ref="L57:N57"/>
  </mergeCells>
  <pageMargins left="0.5" right="0.5" top="0.48958333333333331" bottom="0.22916666666666666" header="0.22916666666666666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28" zoomScaleNormal="100" workbookViewId="0">
      <selection activeCell="Q7" sqref="Q7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134" t="s">
        <v>0</v>
      </c>
      <c r="B1" s="100"/>
      <c r="C1" s="100"/>
      <c r="D1" s="2"/>
      <c r="E1" s="99" t="s">
        <v>53</v>
      </c>
      <c r="F1" s="100" t="s">
        <v>65</v>
      </c>
      <c r="G1" s="100"/>
      <c r="H1" s="100"/>
      <c r="I1" s="2"/>
      <c r="J1" s="2"/>
      <c r="K1" s="98">
        <v>43392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3</v>
      </c>
      <c r="C5" s="59">
        <v>4</v>
      </c>
      <c r="D5" s="59">
        <f>IF(SUM(B5:C5)=0,"",(B5*2)+C5)</f>
        <v>10</v>
      </c>
      <c r="E5" s="124"/>
      <c r="F5" s="125"/>
      <c r="G5" s="125"/>
      <c r="H5" s="125"/>
      <c r="I5" s="125"/>
      <c r="K5" s="21" t="s">
        <v>72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Chris Shaw</v>
      </c>
      <c r="B6" s="59">
        <v>1</v>
      </c>
      <c r="C6" s="59"/>
      <c r="D6" s="59">
        <f t="shared" ref="D6:D46" si="1">IF(SUM(B6:C6)=0,"",(B6*2)+C6)</f>
        <v>2</v>
      </c>
      <c r="E6" s="124"/>
      <c r="F6" s="125"/>
      <c r="G6" s="125"/>
      <c r="H6" s="125"/>
      <c r="I6" s="125"/>
      <c r="K6" s="21" t="str">
        <f>IF(YTD!K6="","",YTD!K6)</f>
        <v>Isaac Perron</v>
      </c>
      <c r="L6" s="61">
        <v>1</v>
      </c>
      <c r="M6" s="61">
        <v>7</v>
      </c>
      <c r="N6" s="86">
        <f t="shared" si="0"/>
        <v>7</v>
      </c>
      <c r="O6" s="144">
        <v>0</v>
      </c>
    </row>
    <row r="7" spans="1:15">
      <c r="A7" s="120" t="str">
        <f>IF(YTD!A7="","",YTD!A7)</f>
        <v>Colby Wagner</v>
      </c>
      <c r="B7" s="59">
        <v>4</v>
      </c>
      <c r="C7" s="59">
        <v>1</v>
      </c>
      <c r="D7" s="59">
        <f t="shared" si="1"/>
        <v>9</v>
      </c>
      <c r="E7" s="124">
        <v>1</v>
      </c>
      <c r="F7" s="125"/>
      <c r="G7" s="125"/>
      <c r="H7" s="125">
        <v>1</v>
      </c>
      <c r="I7" s="125"/>
      <c r="K7" s="21" t="str">
        <f>IF(YTD!K7="","",YTD!K7)</f>
        <v>Colby Wagner</v>
      </c>
      <c r="L7" s="61">
        <v>1</v>
      </c>
      <c r="M7" s="61">
        <v>57</v>
      </c>
      <c r="N7" s="86">
        <f t="shared" si="0"/>
        <v>57</v>
      </c>
      <c r="O7" s="144">
        <v>1</v>
      </c>
    </row>
    <row r="8" spans="1:15">
      <c r="A8" s="120" t="str">
        <f>IF(YTD!A8="","",YTD!A8)</f>
        <v>Ben Wagner</v>
      </c>
      <c r="B8" s="59">
        <v>1</v>
      </c>
      <c r="C8" s="59"/>
      <c r="D8" s="59">
        <f t="shared" si="1"/>
        <v>2</v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Hartl</v>
      </c>
      <c r="B9" s="59">
        <v>1</v>
      </c>
      <c r="C9" s="59">
        <v>3</v>
      </c>
      <c r="D9" s="59">
        <f t="shared" si="1"/>
        <v>5</v>
      </c>
      <c r="E9" s="124"/>
      <c r="F9" s="125"/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Isaac Perron</v>
      </c>
      <c r="B10" s="59">
        <v>1</v>
      </c>
      <c r="C10" s="59">
        <v>1</v>
      </c>
      <c r="D10" s="59">
        <f t="shared" si="1"/>
        <v>3</v>
      </c>
      <c r="E10" s="124"/>
      <c r="F10" s="125"/>
      <c r="G10" s="125"/>
      <c r="H10" s="125">
        <v>1</v>
      </c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>
        <v>3</v>
      </c>
      <c r="C11" s="59">
        <v>2</v>
      </c>
      <c r="D11" s="59">
        <f t="shared" si="1"/>
        <v>8</v>
      </c>
      <c r="E11" s="124"/>
      <c r="F11" s="125"/>
      <c r="G11" s="125"/>
      <c r="H11" s="125"/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/>
      <c r="C12" s="59">
        <v>5</v>
      </c>
      <c r="D12" s="59">
        <f t="shared" si="1"/>
        <v>5</v>
      </c>
      <c r="E12" s="124"/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>
        <v>4</v>
      </c>
      <c r="C13" s="59">
        <v>1</v>
      </c>
      <c r="D13" s="59">
        <f t="shared" si="1"/>
        <v>9</v>
      </c>
      <c r="E13" s="124"/>
      <c r="F13" s="125">
        <v>1</v>
      </c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>
        <v>1</v>
      </c>
      <c r="C14" s="59">
        <v>1</v>
      </c>
      <c r="D14" s="59">
        <f t="shared" si="1"/>
        <v>3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>
        <v>2</v>
      </c>
      <c r="C15" s="59">
        <v>5</v>
      </c>
      <c r="D15" s="59">
        <f t="shared" si="1"/>
        <v>9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>
        <v>4</v>
      </c>
      <c r="C16" s="59">
        <v>4</v>
      </c>
      <c r="D16" s="59">
        <f t="shared" si="1"/>
        <v>12</v>
      </c>
      <c r="E16" s="124">
        <v>1</v>
      </c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>
        <v>1</v>
      </c>
      <c r="C17" s="59">
        <v>1</v>
      </c>
      <c r="D17" s="59">
        <f t="shared" si="1"/>
        <v>3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>
        <v>2</v>
      </c>
      <c r="C18" s="59">
        <v>2</v>
      </c>
      <c r="D18" s="59">
        <f t="shared" si="1"/>
        <v>6</v>
      </c>
      <c r="E18" s="124">
        <v>1</v>
      </c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>
        <v>3</v>
      </c>
      <c r="C19" s="59">
        <v>6</v>
      </c>
      <c r="D19" s="59">
        <f t="shared" si="1"/>
        <v>12</v>
      </c>
      <c r="E19" s="124">
        <v>1</v>
      </c>
      <c r="F19" s="125"/>
      <c r="G19" s="125"/>
      <c r="H19" s="125"/>
      <c r="I19" s="125"/>
      <c r="K19" s="38" t="s">
        <v>22</v>
      </c>
      <c r="L19" s="39">
        <f>IF(SUM(L5:L18)=0,"",SUM(L5:L18))</f>
        <v>2</v>
      </c>
      <c r="M19" s="39">
        <f>IF(SUM(M5:M18)=0,"",SUM(M5:M18))</f>
        <v>64</v>
      </c>
      <c r="N19" s="147">
        <f>IFERROR(IF(L19="","",M19/L19),0)</f>
        <v>32</v>
      </c>
      <c r="O19" s="40">
        <f>IF(SUM(O5:O18)=0,"",SUM(O5:O18))</f>
        <v>1</v>
      </c>
    </row>
    <row r="20" spans="1:15" ht="13">
      <c r="A20" s="120" t="str">
        <f>IF(YTD!A20="","",YTD!A20)</f>
        <v>Josh Painter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GARDEN SPOT</v>
      </c>
      <c r="L20" s="71">
        <v>1</v>
      </c>
      <c r="M20" s="70">
        <v>0</v>
      </c>
      <c r="N20" s="86">
        <f>IF(L20=0,"",M20/L20)</f>
        <v>0</v>
      </c>
      <c r="O20" s="70">
        <v>0</v>
      </c>
    </row>
    <row r="21" spans="1:15">
      <c r="A21" s="120" t="str">
        <f>IF(YTD!A21="","",YTD!A21)</f>
        <v>Brett Wolgemuth</v>
      </c>
      <c r="B21" s="59"/>
      <c r="C21" s="59">
        <v>1</v>
      </c>
      <c r="D21" s="59">
        <f t="shared" si="1"/>
        <v>1</v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>
        <v>3</v>
      </c>
      <c r="C22" s="59"/>
      <c r="D22" s="59">
        <f t="shared" si="1"/>
        <v>6</v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/>
      <c r="C23" s="59">
        <v>1</v>
      </c>
      <c r="D23" s="59">
        <f t="shared" si="1"/>
        <v>1</v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/>
      <c r="C25" s="59">
        <v>1</v>
      </c>
      <c r="D25" s="59">
        <f t="shared" si="1"/>
        <v>1</v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9</v>
      </c>
      <c r="M26" s="72">
        <v>476</v>
      </c>
      <c r="N26" s="24">
        <f t="shared" ref="N26:N32" si="2">IF(L26=0,"",M26/L26)</f>
        <v>52.888888888888886</v>
      </c>
      <c r="O26" s="74">
        <v>2</v>
      </c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>
        <v>1</v>
      </c>
      <c r="M27" s="61">
        <v>51</v>
      </c>
      <c r="N27" s="24">
        <f t="shared" si="2"/>
        <v>51</v>
      </c>
      <c r="O27" s="144">
        <v>0</v>
      </c>
    </row>
    <row r="28" spans="1:15">
      <c r="A28" s="120" t="str">
        <f>IF(YTD!A28="","",YTD!A28)</f>
        <v>Jaun Perez</v>
      </c>
      <c r="B28" s="59">
        <v>1</v>
      </c>
      <c r="C28" s="59">
        <v>1</v>
      </c>
      <c r="D28" s="59">
        <f t="shared" si="1"/>
        <v>3</v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>
        <v>1</v>
      </c>
      <c r="D29" s="59">
        <f t="shared" si="1"/>
        <v>1</v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10</v>
      </c>
      <c r="M31" s="39">
        <f>IF(SUM(M26:M30)=0,"",SUM(M26:M30))</f>
        <v>527</v>
      </c>
      <c r="N31" s="31">
        <f>IF(L31="","",M31/L31)</f>
        <v>52.7</v>
      </c>
      <c r="O31" s="39">
        <f>IF(SUM(O26:O30)=0,"",SUM(O26:O30))</f>
        <v>2</v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GARDEN SPOT</v>
      </c>
      <c r="L32" s="73">
        <v>1</v>
      </c>
      <c r="M32" s="70">
        <v>50</v>
      </c>
      <c r="N32" s="31">
        <f t="shared" si="2"/>
        <v>50</v>
      </c>
      <c r="O32" s="70">
        <v>0</v>
      </c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/>
      <c r="M37" s="75"/>
      <c r="N37" s="24" t="str">
        <f>IF(L37=0,"",M37/L37)</f>
        <v/>
      </c>
      <c r="O37" s="144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v>0</v>
      </c>
      <c r="M40" s="39">
        <v>0</v>
      </c>
      <c r="N40" s="31" t="e">
        <f>IF(L40="","",M40/L40)</f>
        <v>#DIV/0!</v>
      </c>
      <c r="O40" s="39">
        <v>0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GARDEN SPOT</v>
      </c>
      <c r="L41" s="73">
        <v>5</v>
      </c>
      <c r="M41" s="73">
        <v>151</v>
      </c>
      <c r="N41" s="31">
        <f>IF(L41=0,"",M41/L41)</f>
        <v>30.2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35</v>
      </c>
      <c r="C47" s="126">
        <f t="shared" ref="C47:I47" si="3">SUM(C5:C46)</f>
        <v>41</v>
      </c>
      <c r="D47" s="126">
        <f t="shared" si="3"/>
        <v>111</v>
      </c>
      <c r="E47" s="148">
        <f t="shared" si="3"/>
        <v>4</v>
      </c>
      <c r="F47" s="126">
        <f t="shared" si="3"/>
        <v>1</v>
      </c>
      <c r="G47" s="126">
        <f t="shared" si="3"/>
        <v>0</v>
      </c>
      <c r="H47" s="126">
        <f t="shared" si="3"/>
        <v>2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14</v>
      </c>
      <c r="C52" s="61">
        <v>35</v>
      </c>
      <c r="D52" s="61">
        <v>14</v>
      </c>
      <c r="E52" s="61">
        <v>0</v>
      </c>
      <c r="F52" s="61"/>
      <c r="G52" s="145">
        <f>SUM(B52:F52)</f>
        <v>63</v>
      </c>
      <c r="K52" s="47" t="s">
        <v>22</v>
      </c>
      <c r="L52" s="45"/>
      <c r="M52" s="61">
        <v>188</v>
      </c>
      <c r="N52" s="61">
        <v>113</v>
      </c>
      <c r="O52" s="145">
        <f>SUM(M52:N52)</f>
        <v>301</v>
      </c>
    </row>
    <row r="53" spans="1:15" ht="13">
      <c r="A53" s="56" t="str">
        <f>$F$1</f>
        <v>GARDEN SPOT</v>
      </c>
      <c r="B53" s="72">
        <v>0</v>
      </c>
      <c r="C53" s="72">
        <v>0</v>
      </c>
      <c r="D53" s="72">
        <v>0</v>
      </c>
      <c r="E53" s="72">
        <v>0</v>
      </c>
      <c r="F53" s="72"/>
      <c r="G53" s="40">
        <f>SUM(B53:F53)</f>
        <v>0</v>
      </c>
      <c r="K53" s="157" t="str">
        <f>$F$1</f>
        <v>GARDEN SPOT</v>
      </c>
      <c r="L53" s="158"/>
      <c r="M53" s="87">
        <v>65</v>
      </c>
      <c r="N53" s="87">
        <v>65</v>
      </c>
      <c r="O53" s="88">
        <f>SUM(M53:N53)</f>
        <v>130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42</v>
      </c>
      <c r="C56" s="72">
        <v>65</v>
      </c>
      <c r="D56" s="24">
        <f>IF(B56="","",C56/B56)</f>
        <v>1.5476190476190477</v>
      </c>
      <c r="E56" s="74">
        <v>0</v>
      </c>
      <c r="K56" s="8" t="s">
        <v>45</v>
      </c>
      <c r="L56" s="151">
        <v>6</v>
      </c>
      <c r="M56" s="152"/>
      <c r="N56" s="153"/>
    </row>
    <row r="57" spans="1:15" ht="13">
      <c r="A57" s="49"/>
      <c r="K57" s="46" t="s">
        <v>46</v>
      </c>
      <c r="L57" s="151">
        <v>3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0</v>
      </c>
      <c r="M58" s="152"/>
      <c r="N58" s="153"/>
    </row>
    <row r="59" spans="1:15" ht="13">
      <c r="A59" s="49" t="s">
        <v>44</v>
      </c>
      <c r="B59" s="72">
        <v>6</v>
      </c>
      <c r="C59" s="72">
        <v>18</v>
      </c>
      <c r="D59" s="72">
        <v>65</v>
      </c>
      <c r="E59" s="37">
        <f>IF(C59=0,"",D59/B59)</f>
        <v>10.833333333333334</v>
      </c>
      <c r="F59" s="53">
        <f>IF(C59=0,"",B59/C59)</f>
        <v>0.33333333333333331</v>
      </c>
      <c r="G59" s="72">
        <v>2</v>
      </c>
      <c r="H59" s="74">
        <v>0</v>
      </c>
      <c r="J59" s="51"/>
      <c r="K59" s="46" t="s">
        <v>34</v>
      </c>
      <c r="L59" s="154">
        <f>SUM(L56:N58)</f>
        <v>9</v>
      </c>
      <c r="M59" s="155"/>
      <c r="N59" s="156"/>
    </row>
  </sheetData>
  <mergeCells count="5">
    <mergeCell ref="L58:N58"/>
    <mergeCell ref="L59:N59"/>
    <mergeCell ref="K53:L53"/>
    <mergeCell ref="L56:N56"/>
    <mergeCell ref="L57:N57"/>
  </mergeCells>
  <pageMargins left="0.5" right="0.5" top="0.47916666666666669" bottom="0.27083333333333331" header="0.26041666666666669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37" zoomScaleNormal="100" workbookViewId="0">
      <selection activeCell="R47" sqref="R47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135" t="s">
        <v>0</v>
      </c>
      <c r="B1" s="135"/>
      <c r="C1" s="135"/>
      <c r="D1" s="2"/>
      <c r="E1" s="136" t="s">
        <v>53</v>
      </c>
      <c r="F1" s="135" t="s">
        <v>55</v>
      </c>
      <c r="G1" s="135"/>
      <c r="H1" s="135"/>
      <c r="I1" s="2"/>
      <c r="J1" s="2"/>
      <c r="K1" s="137">
        <v>43399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5</v>
      </c>
      <c r="C5" s="59">
        <v>6</v>
      </c>
      <c r="D5" s="59">
        <f>IF(SUM(B5:C5)=0,"",(B5*2)+C5)</f>
        <v>16</v>
      </c>
      <c r="E5" s="124"/>
      <c r="F5" s="125">
        <v>1</v>
      </c>
      <c r="G5" s="125"/>
      <c r="H5" s="125"/>
      <c r="I5" s="125"/>
      <c r="K5" s="21" t="str">
        <f>IF(YTD!K5="","",YTD!K5)</f>
        <v>Will Rivers</v>
      </c>
      <c r="L5" s="61">
        <v>1</v>
      </c>
      <c r="M5" s="61">
        <v>28</v>
      </c>
      <c r="N5" s="86">
        <f t="shared" ref="N5:N18" si="0">IF(L5=0,"",M5/L5)</f>
        <v>28</v>
      </c>
      <c r="O5" s="144">
        <v>0</v>
      </c>
    </row>
    <row r="6" spans="1:15">
      <c r="A6" s="120" t="str">
        <f>IF(YTD!A6="","",YTD!A6)</f>
        <v>Chris Shaw</v>
      </c>
      <c r="B6" s="59"/>
      <c r="C6" s="59"/>
      <c r="D6" s="59" t="str">
        <f t="shared" ref="D6:D46" si="1">IF(SUM(B6:C6)=0,"",(B6*2)+C6)</f>
        <v/>
      </c>
      <c r="E6" s="124"/>
      <c r="F6" s="125"/>
      <c r="G6" s="125"/>
      <c r="H6" s="125"/>
      <c r="I6" s="125"/>
      <c r="K6" s="21" t="str">
        <f>IF(YTD!K6="","",YTD!K6)</f>
        <v>Isaac Perron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>Colby Wagner</v>
      </c>
      <c r="B7" s="59">
        <v>3</v>
      </c>
      <c r="C7" s="59">
        <v>2</v>
      </c>
      <c r="D7" s="59">
        <f t="shared" si="1"/>
        <v>8</v>
      </c>
      <c r="E7" s="124"/>
      <c r="F7" s="125"/>
      <c r="G7" s="125"/>
      <c r="H7" s="125"/>
      <c r="I7" s="125"/>
      <c r="K7" s="21" t="str">
        <f>IF(YTD!K7="","",YTD!K7)</f>
        <v>Colby Wagner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Ben Wagner</v>
      </c>
      <c r="B8" s="59">
        <v>4</v>
      </c>
      <c r="C8" s="59"/>
      <c r="D8" s="59">
        <f t="shared" si="1"/>
        <v>8</v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Hartl</v>
      </c>
      <c r="B9" s="59">
        <v>1</v>
      </c>
      <c r="C9" s="59">
        <v>1</v>
      </c>
      <c r="D9" s="59">
        <f t="shared" si="1"/>
        <v>3</v>
      </c>
      <c r="E9" s="124"/>
      <c r="F9" s="125"/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Isaac Perron</v>
      </c>
      <c r="B10" s="59">
        <v>5</v>
      </c>
      <c r="C10" s="59"/>
      <c r="D10" s="59">
        <f t="shared" si="1"/>
        <v>10</v>
      </c>
      <c r="E10" s="124"/>
      <c r="F10" s="125"/>
      <c r="G10" s="125"/>
      <c r="H10" s="125"/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>
        <v>6</v>
      </c>
      <c r="C11" s="59">
        <v>1</v>
      </c>
      <c r="D11" s="59">
        <f t="shared" si="1"/>
        <v>13</v>
      </c>
      <c r="E11" s="124"/>
      <c r="F11" s="125">
        <v>1</v>
      </c>
      <c r="G11" s="125"/>
      <c r="H11" s="125">
        <v>1</v>
      </c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>
        <v>4</v>
      </c>
      <c r="C12" s="59">
        <v>4</v>
      </c>
      <c r="D12" s="59">
        <f t="shared" si="1"/>
        <v>12</v>
      </c>
      <c r="E12" s="124"/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>
        <v>2</v>
      </c>
      <c r="C13" s="59">
        <v>5</v>
      </c>
      <c r="D13" s="59">
        <f t="shared" si="1"/>
        <v>9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>
        <v>3</v>
      </c>
      <c r="C14" s="59"/>
      <c r="D14" s="59">
        <f t="shared" si="1"/>
        <v>6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>
        <v>3</v>
      </c>
      <c r="C15" s="59">
        <v>11</v>
      </c>
      <c r="D15" s="59">
        <f t="shared" si="1"/>
        <v>17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/>
      <c r="C16" s="59">
        <v>1</v>
      </c>
      <c r="D16" s="59">
        <f t="shared" si="1"/>
        <v>1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>
        <v>1</v>
      </c>
      <c r="C17" s="59"/>
      <c r="D17" s="59">
        <f t="shared" si="1"/>
        <v>2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>
        <v>2</v>
      </c>
      <c r="C18" s="59">
        <v>4</v>
      </c>
      <c r="D18" s="59">
        <f t="shared" si="1"/>
        <v>8</v>
      </c>
      <c r="E18" s="124">
        <v>1</v>
      </c>
      <c r="F18" s="125">
        <v>1</v>
      </c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>
        <v>4</v>
      </c>
      <c r="C19" s="59">
        <v>1</v>
      </c>
      <c r="D19" s="59">
        <f t="shared" si="1"/>
        <v>9</v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1</v>
      </c>
      <c r="M19" s="39">
        <f>IF(SUM(M5:M18)=0,"",SUM(M5:M18))</f>
        <v>28</v>
      </c>
      <c r="N19" s="147">
        <f>IFERROR(IF(L19="","",M19/L19),0)</f>
        <v>28</v>
      </c>
      <c r="O19" s="40" t="str">
        <f>IF(SUM(O5:O18)=0,"",SUM(O5:O18))</f>
        <v/>
      </c>
    </row>
    <row r="20" spans="1:15" ht="13">
      <c r="A20" s="120" t="str">
        <f>IF(YTD!A20="","",YTD!A20)</f>
        <v>Josh Painter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SOLANCO</v>
      </c>
      <c r="L20" s="71">
        <v>0</v>
      </c>
      <c r="M20" s="70">
        <v>0</v>
      </c>
      <c r="N20" s="86" t="str">
        <f>IF(L20=0,"",M20/L20)</f>
        <v/>
      </c>
      <c r="O20" s="70">
        <v>0</v>
      </c>
    </row>
    <row r="21" spans="1:15">
      <c r="A21" s="120" t="str">
        <f>IF(YTD!A21="","",YTD!A21)</f>
        <v>Brett Wolgemuth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>
        <v>1</v>
      </c>
      <c r="K24" s="36" t="s">
        <v>24</v>
      </c>
    </row>
    <row r="25" spans="1:15" ht="13">
      <c r="A25" s="120" t="str">
        <f>IF(YTD!A25="","",YTD!A25)</f>
        <v>Spencer Carbonneau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9</v>
      </c>
      <c r="M26" s="72">
        <v>454</v>
      </c>
      <c r="N26" s="24">
        <f t="shared" ref="N26:N32" si="2">IF(L26=0,"",M26/L26)</f>
        <v>50.444444444444443</v>
      </c>
      <c r="O26" s="74">
        <v>1</v>
      </c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Jaun Perez</v>
      </c>
      <c r="B28" s="59">
        <v>1</v>
      </c>
      <c r="C28" s="59">
        <v>1</v>
      </c>
      <c r="D28" s="59">
        <f t="shared" si="1"/>
        <v>3</v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9</v>
      </c>
      <c r="M31" s="39">
        <f>IF(SUM(M26:M30)=0,"",SUM(M26:M30))</f>
        <v>454</v>
      </c>
      <c r="N31" s="31">
        <f>IF(L31="","",M31/L31)</f>
        <v>50.444444444444443</v>
      </c>
      <c r="O31" s="39">
        <f>IF(SUM(O26:O30)=0,"",SUM(O26:O30))</f>
        <v>1</v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SOLANCO</v>
      </c>
      <c r="L32" s="73">
        <v>4</v>
      </c>
      <c r="M32" s="70">
        <v>169</v>
      </c>
      <c r="N32" s="31">
        <f t="shared" si="2"/>
        <v>42.25</v>
      </c>
      <c r="O32" s="70">
        <v>0</v>
      </c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/>
      <c r="M37" s="75"/>
      <c r="N37" s="24" t="str">
        <f>IF(L37=0,"",M37/L37)</f>
        <v/>
      </c>
      <c r="O37" s="144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v>0</v>
      </c>
      <c r="M40" s="39">
        <v>0</v>
      </c>
      <c r="N40" s="31" t="e">
        <f>IF(L40="","",M40/L40)</f>
        <v>#DIV/0!</v>
      </c>
      <c r="O40" s="39">
        <v>0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SOLANCO</v>
      </c>
      <c r="L41" s="73">
        <v>3</v>
      </c>
      <c r="M41" s="73">
        <v>91</v>
      </c>
      <c r="N41" s="31">
        <f>IF(L41=0,"",M41/L41)</f>
        <v>30.333333333333332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44</v>
      </c>
      <c r="C47" s="126">
        <f t="shared" ref="C47:I47" si="3">SUM(C5:C46)</f>
        <v>37</v>
      </c>
      <c r="D47" s="126">
        <f t="shared" si="3"/>
        <v>125</v>
      </c>
      <c r="E47" s="148">
        <f t="shared" si="3"/>
        <v>1</v>
      </c>
      <c r="F47" s="126">
        <f t="shared" si="3"/>
        <v>3</v>
      </c>
      <c r="G47" s="126">
        <f t="shared" si="3"/>
        <v>0</v>
      </c>
      <c r="H47" s="126">
        <f t="shared" si="3"/>
        <v>1</v>
      </c>
      <c r="I47" s="126">
        <f t="shared" si="3"/>
        <v>1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21</v>
      </c>
      <c r="C52" s="61">
        <v>21</v>
      </c>
      <c r="D52" s="61">
        <v>13</v>
      </c>
      <c r="E52" s="61">
        <v>2</v>
      </c>
      <c r="F52" s="61"/>
      <c r="G52" s="145">
        <f>SUM(B52:F52)</f>
        <v>57</v>
      </c>
      <c r="K52" s="47" t="s">
        <v>22</v>
      </c>
      <c r="L52" s="45"/>
      <c r="M52" s="61">
        <v>413</v>
      </c>
      <c r="N52" s="61">
        <v>179</v>
      </c>
      <c r="O52" s="145">
        <f>SUM(M52:N52)</f>
        <v>592</v>
      </c>
    </row>
    <row r="53" spans="1:15" ht="13">
      <c r="A53" s="56" t="str">
        <f>$F$1</f>
        <v>SOLANCO</v>
      </c>
      <c r="B53" s="72">
        <v>7</v>
      </c>
      <c r="C53" s="72">
        <v>7</v>
      </c>
      <c r="D53" s="72">
        <v>0</v>
      </c>
      <c r="E53" s="72">
        <v>0</v>
      </c>
      <c r="F53" s="72"/>
      <c r="G53" s="40">
        <f>SUM(B53:F53)</f>
        <v>14</v>
      </c>
      <c r="K53" s="157" t="str">
        <f>$F$1</f>
        <v>SOLANCO</v>
      </c>
      <c r="L53" s="158"/>
      <c r="M53" s="87">
        <v>315</v>
      </c>
      <c r="N53" s="87">
        <v>6</v>
      </c>
      <c r="O53" s="88">
        <f>SUM(M53:N53)</f>
        <v>321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62</v>
      </c>
      <c r="C56" s="72">
        <v>315</v>
      </c>
      <c r="D56" s="24">
        <f>IF(B56="","",C56/B56)</f>
        <v>5.080645161290323</v>
      </c>
      <c r="E56" s="74">
        <v>2</v>
      </c>
      <c r="K56" s="8" t="s">
        <v>45</v>
      </c>
      <c r="L56" s="151">
        <v>17</v>
      </c>
      <c r="M56" s="152"/>
      <c r="N56" s="153"/>
    </row>
    <row r="57" spans="1:15" ht="13">
      <c r="A57" s="49"/>
      <c r="K57" s="46" t="s">
        <v>46</v>
      </c>
      <c r="L57" s="151">
        <v>0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0</v>
      </c>
      <c r="M58" s="152"/>
      <c r="N58" s="153"/>
    </row>
    <row r="59" spans="1:15" ht="13">
      <c r="A59" s="49" t="s">
        <v>44</v>
      </c>
      <c r="B59" s="72">
        <v>1</v>
      </c>
      <c r="C59" s="72">
        <v>5</v>
      </c>
      <c r="D59" s="72">
        <v>6</v>
      </c>
      <c r="E59" s="37">
        <f>IF(C59=0,"",D59/B59)</f>
        <v>6</v>
      </c>
      <c r="F59" s="53">
        <f>IF(C59=0,"",B59/C59)</f>
        <v>0.2</v>
      </c>
      <c r="G59" s="72">
        <v>1</v>
      </c>
      <c r="H59" s="74">
        <v>0</v>
      </c>
      <c r="J59" s="51"/>
      <c r="K59" s="46" t="s">
        <v>34</v>
      </c>
      <c r="L59" s="154">
        <f>SUM(L56:N58)</f>
        <v>17</v>
      </c>
      <c r="M59" s="155"/>
      <c r="N59" s="156"/>
    </row>
  </sheetData>
  <mergeCells count="5">
    <mergeCell ref="L58:N58"/>
    <mergeCell ref="L59:N59"/>
    <mergeCell ref="K53:L53"/>
    <mergeCell ref="L56:N56"/>
    <mergeCell ref="L57:N57"/>
  </mergeCells>
  <pageMargins left="0.5" right="0.5" top="0.44791666666666669" bottom="0.16666666666666666" header="0.22916666666666666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59"/>
  <sheetViews>
    <sheetView view="pageLayout" zoomScaleNormal="100" workbookViewId="0">
      <selection activeCell="Q19" sqref="Q19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92" t="s">
        <v>0</v>
      </c>
      <c r="B1" s="92"/>
      <c r="C1" s="92"/>
      <c r="D1" s="2"/>
      <c r="E1" s="93" t="s">
        <v>53</v>
      </c>
      <c r="F1" s="92" t="s">
        <v>92</v>
      </c>
      <c r="G1" s="92"/>
      <c r="H1" s="92"/>
      <c r="I1" s="2"/>
      <c r="J1" s="2"/>
      <c r="K1" s="94">
        <v>43413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2</v>
      </c>
      <c r="C5" s="59"/>
      <c r="D5" s="59">
        <f>IF(SUM(B5:C5)=0,"",(B5*2)+C5)</f>
        <v>4</v>
      </c>
      <c r="E5" s="124"/>
      <c r="F5" s="125"/>
      <c r="G5" s="125"/>
      <c r="H5" s="125"/>
      <c r="I5" s="125"/>
      <c r="K5" s="21" t="str">
        <f>IF(YTD!K5="","",YTD!K5)</f>
        <v>Will Rivers</v>
      </c>
      <c r="L5" s="61">
        <v>1</v>
      </c>
      <c r="M5" s="61">
        <v>37</v>
      </c>
      <c r="N5" s="86">
        <f t="shared" ref="N5:N18" si="0">IF(L5=0,"",M5/L5)</f>
        <v>37</v>
      </c>
      <c r="O5" s="144">
        <v>0</v>
      </c>
    </row>
    <row r="6" spans="1:15">
      <c r="A6" s="120" t="str">
        <f>IF(YTD!A6="","",YTD!A6)</f>
        <v>Chris Shaw</v>
      </c>
      <c r="B6" s="59">
        <v>1</v>
      </c>
      <c r="C6" s="59"/>
      <c r="D6" s="59">
        <f t="shared" ref="D6:D46" si="1">IF(SUM(B6:C6)=0,"",(B6*2)+C6)</f>
        <v>2</v>
      </c>
      <c r="E6" s="124"/>
      <c r="F6" s="125"/>
      <c r="G6" s="125"/>
      <c r="H6" s="125"/>
      <c r="I6" s="125"/>
      <c r="K6" s="21" t="str">
        <f>IF(YTD!K6="","",YTD!K6)</f>
        <v>Isaac Perron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>Colby Wagner</v>
      </c>
      <c r="B7" s="59">
        <v>2</v>
      </c>
      <c r="C7" s="59"/>
      <c r="D7" s="59">
        <f t="shared" si="1"/>
        <v>4</v>
      </c>
      <c r="E7" s="124"/>
      <c r="F7" s="125"/>
      <c r="G7" s="125"/>
      <c r="H7" s="125">
        <v>1</v>
      </c>
      <c r="I7" s="125"/>
      <c r="K7" s="21" t="str">
        <f>IF(YTD!K7="","",YTD!K7)</f>
        <v>Colby Wagner</v>
      </c>
      <c r="L7" s="61">
        <v>1</v>
      </c>
      <c r="M7" s="61">
        <v>41</v>
      </c>
      <c r="N7" s="86">
        <f t="shared" si="0"/>
        <v>41</v>
      </c>
      <c r="O7" s="144">
        <v>1</v>
      </c>
    </row>
    <row r="8" spans="1:15">
      <c r="A8" s="120" t="str">
        <f>IF(YTD!A8="","",YTD!A8)</f>
        <v>Ben Wagner</v>
      </c>
      <c r="B8" s="59"/>
      <c r="C8" s="59"/>
      <c r="D8" s="59" t="str">
        <f t="shared" si="1"/>
        <v/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Hartl</v>
      </c>
      <c r="B9" s="59">
        <v>1</v>
      </c>
      <c r="C9" s="59">
        <v>3</v>
      </c>
      <c r="D9" s="59">
        <f t="shared" si="1"/>
        <v>5</v>
      </c>
      <c r="E9" s="124"/>
      <c r="F9" s="125"/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Isaac Perron</v>
      </c>
      <c r="B10" s="59">
        <v>5</v>
      </c>
      <c r="C10" s="59"/>
      <c r="D10" s="59">
        <f t="shared" si="1"/>
        <v>10</v>
      </c>
      <c r="E10" s="124"/>
      <c r="F10" s="125"/>
      <c r="G10" s="125"/>
      <c r="H10" s="125"/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>
        <v>4</v>
      </c>
      <c r="C11" s="59">
        <v>1</v>
      </c>
      <c r="D11" s="59">
        <f t="shared" si="1"/>
        <v>9</v>
      </c>
      <c r="E11" s="124"/>
      <c r="F11" s="125"/>
      <c r="G11" s="125"/>
      <c r="H11" s="125">
        <v>1</v>
      </c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>
        <v>3</v>
      </c>
      <c r="C12" s="59">
        <v>3</v>
      </c>
      <c r="D12" s="59">
        <f t="shared" si="1"/>
        <v>9</v>
      </c>
      <c r="E12" s="124"/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>
        <v>1</v>
      </c>
      <c r="C13" s="59">
        <v>2</v>
      </c>
      <c r="D13" s="59">
        <f t="shared" si="1"/>
        <v>4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>
        <v>1</v>
      </c>
      <c r="C14" s="59">
        <v>3</v>
      </c>
      <c r="D14" s="59">
        <f t="shared" si="1"/>
        <v>5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>
        <v>3</v>
      </c>
      <c r="C15" s="59">
        <v>6</v>
      </c>
      <c r="D15" s="59">
        <f t="shared" si="1"/>
        <v>12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/>
      <c r="C16" s="59"/>
      <c r="D16" s="59" t="str">
        <f t="shared" si="1"/>
        <v/>
      </c>
      <c r="E16" s="124"/>
      <c r="F16" s="125"/>
      <c r="G16" s="125">
        <v>1</v>
      </c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>
        <v>2</v>
      </c>
      <c r="C18" s="59">
        <v>4</v>
      </c>
      <c r="D18" s="59">
        <f t="shared" si="1"/>
        <v>8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>
        <v>2</v>
      </c>
      <c r="C19" s="59">
        <v>4</v>
      </c>
      <c r="D19" s="59">
        <f t="shared" si="1"/>
        <v>8</v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2</v>
      </c>
      <c r="M19" s="39">
        <f>IF(SUM(M5:M18)=0,"",SUM(M5:M18))</f>
        <v>78</v>
      </c>
      <c r="N19" s="147">
        <f>IFERROR(IF(L19="","",M19/L19),0)</f>
        <v>39</v>
      </c>
      <c r="O19" s="40">
        <f>IF(SUM(O5:O18)=0,"",SUM(O5:O18))</f>
        <v>1</v>
      </c>
    </row>
    <row r="20" spans="1:15" ht="13">
      <c r="A20" s="120" t="str">
        <f>IF(YTD!A20="","",YTD!A20)</f>
        <v>Josh Painter</v>
      </c>
      <c r="B20" s="59">
        <v>1</v>
      </c>
      <c r="C20" s="59">
        <v>1</v>
      </c>
      <c r="D20" s="59">
        <f t="shared" si="1"/>
        <v>3</v>
      </c>
      <c r="E20" s="124"/>
      <c r="F20" s="125"/>
      <c r="G20" s="125"/>
      <c r="H20" s="125"/>
      <c r="I20" s="125"/>
      <c r="K20" s="56" t="str">
        <f>$F$1</f>
        <v>Governor Mifflin</v>
      </c>
      <c r="L20" s="71">
        <v>0</v>
      </c>
      <c r="M20" s="70">
        <v>0</v>
      </c>
      <c r="N20" s="86" t="str">
        <f>IF(L20=0,"",M20/L20)</f>
        <v/>
      </c>
      <c r="O20" s="70">
        <v>0</v>
      </c>
    </row>
    <row r="21" spans="1:15">
      <c r="A21" s="120" t="str">
        <f>IF(YTD!A21="","",YTD!A21)</f>
        <v>Brett Wolgemuth</v>
      </c>
      <c r="B21" s="59"/>
      <c r="C21" s="59">
        <v>1</v>
      </c>
      <c r="D21" s="59">
        <f t="shared" si="1"/>
        <v>1</v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>
        <v>1</v>
      </c>
      <c r="C23" s="59"/>
      <c r="D23" s="59">
        <f t="shared" si="1"/>
        <v>2</v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9</v>
      </c>
      <c r="M26" s="72">
        <v>452</v>
      </c>
      <c r="N26" s="24">
        <f t="shared" ref="N26:N32" si="2">IF(L26=0,"",M26/L26)</f>
        <v>50.222222222222221</v>
      </c>
      <c r="O26" s="74">
        <v>0</v>
      </c>
    </row>
    <row r="27" spans="1:15">
      <c r="A27" s="120" t="str">
        <f>IF(YTD!A27="","",YTD!A27)</f>
        <v>J.D. Grube</v>
      </c>
      <c r="B27" s="59"/>
      <c r="C27" s="59">
        <v>1</v>
      </c>
      <c r="D27" s="59">
        <f t="shared" si="1"/>
        <v>1</v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Jaun Perez</v>
      </c>
      <c r="B28" s="59">
        <v>1</v>
      </c>
      <c r="C28" s="59">
        <v>1</v>
      </c>
      <c r="D28" s="59">
        <f t="shared" si="1"/>
        <v>3</v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9</v>
      </c>
      <c r="M31" s="39">
        <f>IF(SUM(M26:M30)=0,"",SUM(M26:M30))</f>
        <v>452</v>
      </c>
      <c r="N31" s="31">
        <f>IF(L31="","",M31/L31)</f>
        <v>50.222222222222221</v>
      </c>
      <c r="O31" s="39">
        <v>0</v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Governor Mifflin</v>
      </c>
      <c r="L32" s="73">
        <v>3</v>
      </c>
      <c r="M32" s="70">
        <v>109</v>
      </c>
      <c r="N32" s="31">
        <f t="shared" si="2"/>
        <v>36.333333333333336</v>
      </c>
      <c r="O32" s="70">
        <v>0</v>
      </c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>
        <v>1</v>
      </c>
      <c r="M37" s="75">
        <v>44</v>
      </c>
      <c r="N37" s="24">
        <f>IF(L37=0,"",M37/L37)</f>
        <v>44</v>
      </c>
      <c r="O37" s="144">
        <v>0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1</v>
      </c>
      <c r="M40" s="39">
        <f>IF(SUM(M37:M39)=0,"",SUM(M37:M39))</f>
        <v>44</v>
      </c>
      <c r="N40" s="31">
        <f>IF(L40="","",M40/L40)</f>
        <v>44</v>
      </c>
      <c r="O40" s="39">
        <v>0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Governor Mifflin</v>
      </c>
      <c r="L41" s="73">
        <v>6</v>
      </c>
      <c r="M41" s="73">
        <v>178</v>
      </c>
      <c r="N41" s="31">
        <f>IF(L41=0,"",M41/L41)</f>
        <v>29.666666666666668</v>
      </c>
      <c r="O41" s="70">
        <v>1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30</v>
      </c>
      <c r="C47" s="126">
        <f t="shared" ref="C47:I47" si="3">SUM(C5:C46)</f>
        <v>30</v>
      </c>
      <c r="D47" s="126">
        <f t="shared" si="3"/>
        <v>90</v>
      </c>
      <c r="E47" s="148">
        <f t="shared" si="3"/>
        <v>0</v>
      </c>
      <c r="F47" s="126">
        <f t="shared" si="3"/>
        <v>0</v>
      </c>
      <c r="G47" s="126">
        <f t="shared" si="3"/>
        <v>1</v>
      </c>
      <c r="H47" s="126">
        <f t="shared" si="3"/>
        <v>2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3</v>
      </c>
      <c r="C52" s="61">
        <v>20</v>
      </c>
      <c r="D52" s="61">
        <v>21</v>
      </c>
      <c r="E52" s="61">
        <v>7</v>
      </c>
      <c r="F52" s="61"/>
      <c r="G52" s="145">
        <f>SUM(B52:F52)</f>
        <v>51</v>
      </c>
      <c r="K52" s="47" t="s">
        <v>22</v>
      </c>
      <c r="L52" s="45"/>
      <c r="M52" s="61">
        <v>213</v>
      </c>
      <c r="N52" s="61">
        <v>168</v>
      </c>
      <c r="O52" s="145">
        <f>SUM(M52:N52)</f>
        <v>381</v>
      </c>
    </row>
    <row r="53" spans="1:15" ht="13">
      <c r="A53" s="56" t="str">
        <f>$F$1</f>
        <v>Governor Mifflin</v>
      </c>
      <c r="B53" s="72">
        <v>0</v>
      </c>
      <c r="C53" s="72">
        <v>0</v>
      </c>
      <c r="D53" s="72">
        <v>7</v>
      </c>
      <c r="E53" s="72">
        <v>7</v>
      </c>
      <c r="F53" s="72"/>
      <c r="G53" s="40">
        <f>SUM(B53:F53)</f>
        <v>14</v>
      </c>
      <c r="K53" s="157" t="str">
        <f>$F$1</f>
        <v>Governor Mifflin</v>
      </c>
      <c r="L53" s="158"/>
      <c r="M53" s="87">
        <v>136</v>
      </c>
      <c r="N53" s="87">
        <v>59</v>
      </c>
      <c r="O53" s="88">
        <f>SUM(M53:N53)</f>
        <v>195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35</v>
      </c>
      <c r="C56" s="72">
        <v>136</v>
      </c>
      <c r="D56" s="24">
        <f>IF(B56="","",C56/B56)</f>
        <v>3.8857142857142857</v>
      </c>
      <c r="E56" s="74">
        <v>1</v>
      </c>
      <c r="K56" s="8" t="s">
        <v>45</v>
      </c>
      <c r="L56" s="151">
        <v>5</v>
      </c>
      <c r="M56" s="152"/>
      <c r="N56" s="153"/>
    </row>
    <row r="57" spans="1:15" ht="13">
      <c r="A57" s="49"/>
      <c r="K57" s="46" t="s">
        <v>46</v>
      </c>
      <c r="L57" s="151">
        <v>3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1</v>
      </c>
      <c r="M58" s="152"/>
      <c r="N58" s="153"/>
    </row>
    <row r="59" spans="1:15" ht="13">
      <c r="A59" s="49" t="s">
        <v>44</v>
      </c>
      <c r="B59" s="72">
        <v>4</v>
      </c>
      <c r="C59" s="72">
        <v>11</v>
      </c>
      <c r="D59" s="72">
        <v>59</v>
      </c>
      <c r="E59" s="37">
        <f>IF(C59=0,"",D59/B59)</f>
        <v>14.75</v>
      </c>
      <c r="F59" s="53">
        <f>IF(C59=0,"",B59/C59)</f>
        <v>0.36363636363636365</v>
      </c>
      <c r="G59" s="72">
        <v>2</v>
      </c>
      <c r="H59" s="74">
        <v>1</v>
      </c>
      <c r="J59" s="51"/>
      <c r="K59" s="46" t="s">
        <v>34</v>
      </c>
      <c r="L59" s="154">
        <f>SUM(L56:N58)</f>
        <v>9</v>
      </c>
      <c r="M59" s="155"/>
      <c r="N59" s="156"/>
    </row>
  </sheetData>
  <mergeCells count="5">
    <mergeCell ref="L58:N58"/>
    <mergeCell ref="L59:N59"/>
    <mergeCell ref="K53:L53"/>
    <mergeCell ref="L56:N56"/>
    <mergeCell ref="L57:N57"/>
  </mergeCells>
  <pageMargins left="0.5" right="0.5" top="0.47916666666666669" bottom="0.25" header="0.22916666666666666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13" zoomScaleNormal="100" workbookViewId="0">
      <selection activeCell="Q18" sqref="Q18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118" t="s">
        <v>0</v>
      </c>
      <c r="B1" s="114"/>
      <c r="C1" s="114"/>
      <c r="D1" s="115"/>
      <c r="E1" s="116" t="s">
        <v>57</v>
      </c>
      <c r="F1" s="114" t="s">
        <v>93</v>
      </c>
      <c r="G1" s="114"/>
      <c r="H1" s="114"/>
      <c r="I1" s="115"/>
      <c r="J1" s="115"/>
      <c r="K1" s="117">
        <v>43421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6</v>
      </c>
      <c r="C5" s="59">
        <v>2</v>
      </c>
      <c r="D5" s="59">
        <f>IF(SUM(B5:C5)=0,"",(B5*2)+C5)</f>
        <v>14</v>
      </c>
      <c r="E5" s="124"/>
      <c r="F5" s="125"/>
      <c r="G5" s="125"/>
      <c r="H5" s="125">
        <v>1</v>
      </c>
      <c r="I5" s="125"/>
      <c r="K5" s="21" t="str">
        <f>IF(YTD!K5="","",YTD!K5)</f>
        <v>Will Rivers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Chris Shaw</v>
      </c>
      <c r="B6" s="59"/>
      <c r="C6" s="59"/>
      <c r="D6" s="59" t="str">
        <f t="shared" ref="D6:D46" si="1">IF(SUM(B6:C6)=0,"",(B6*2)+C6)</f>
        <v/>
      </c>
      <c r="E6" s="124"/>
      <c r="F6" s="125"/>
      <c r="G6" s="125"/>
      <c r="H6" s="125"/>
      <c r="I6" s="125"/>
      <c r="K6" s="21" t="str">
        <f>IF(YTD!K6="","",YTD!K6)</f>
        <v>Isaac Perron</v>
      </c>
      <c r="L6" s="61">
        <v>1</v>
      </c>
      <c r="M6" s="61">
        <v>22</v>
      </c>
      <c r="N6" s="86">
        <f t="shared" si="0"/>
        <v>22</v>
      </c>
      <c r="O6" s="144">
        <v>0</v>
      </c>
    </row>
    <row r="7" spans="1:15">
      <c r="A7" s="120" t="str">
        <f>IF(YTD!A7="","",YTD!A7)</f>
        <v>Colby Wagner</v>
      </c>
      <c r="B7" s="59">
        <v>1</v>
      </c>
      <c r="C7" s="59">
        <v>2</v>
      </c>
      <c r="D7" s="59">
        <f t="shared" si="1"/>
        <v>4</v>
      </c>
      <c r="E7" s="124"/>
      <c r="F7" s="125"/>
      <c r="G7" s="125"/>
      <c r="H7" s="125">
        <v>1</v>
      </c>
      <c r="I7" s="125"/>
      <c r="K7" s="21" t="str">
        <f>IF(YTD!K7="","",YTD!K7)</f>
        <v>Colby Wagner</v>
      </c>
      <c r="L7" s="61">
        <v>1</v>
      </c>
      <c r="M7" s="61">
        <v>-5</v>
      </c>
      <c r="N7" s="86">
        <f t="shared" si="0"/>
        <v>-5</v>
      </c>
      <c r="O7" s="144">
        <v>0</v>
      </c>
    </row>
    <row r="8" spans="1:15">
      <c r="A8" s="120" t="str">
        <f>IF(YTD!A8="","",YTD!A8)</f>
        <v>Ben Wagner</v>
      </c>
      <c r="B8" s="59">
        <v>1</v>
      </c>
      <c r="C8" s="59"/>
      <c r="D8" s="59">
        <f t="shared" si="1"/>
        <v>2</v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Hartl</v>
      </c>
      <c r="B9" s="59">
        <v>1</v>
      </c>
      <c r="C9" s="59">
        <v>1</v>
      </c>
      <c r="D9" s="59">
        <f t="shared" si="1"/>
        <v>3</v>
      </c>
      <c r="E9" s="124"/>
      <c r="F9" s="125"/>
      <c r="G9" s="125"/>
      <c r="H9" s="125"/>
      <c r="I9" s="125"/>
      <c r="K9" s="21" t="str">
        <f>IF(YTD!K9="","",YTD!K9)</f>
        <v>Evan Hosler</v>
      </c>
      <c r="L9" s="61">
        <v>1</v>
      </c>
      <c r="M9" s="61">
        <v>0</v>
      </c>
      <c r="N9" s="86">
        <f t="shared" si="0"/>
        <v>0</v>
      </c>
      <c r="O9" s="144">
        <v>0</v>
      </c>
    </row>
    <row r="10" spans="1:15">
      <c r="A10" s="120" t="str">
        <f>IF(YTD!A10="","",YTD!A10)</f>
        <v>Isaac Perron</v>
      </c>
      <c r="B10" s="59">
        <v>3</v>
      </c>
      <c r="C10" s="59">
        <v>1</v>
      </c>
      <c r="D10" s="59">
        <f t="shared" si="1"/>
        <v>7</v>
      </c>
      <c r="E10" s="124"/>
      <c r="F10" s="125"/>
      <c r="G10" s="125"/>
      <c r="H10" s="125">
        <v>1</v>
      </c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>
        <v>6</v>
      </c>
      <c r="C11" s="59">
        <v>1</v>
      </c>
      <c r="D11" s="59">
        <f t="shared" si="1"/>
        <v>13</v>
      </c>
      <c r="E11" s="124"/>
      <c r="F11" s="125"/>
      <c r="G11" s="125"/>
      <c r="H11" s="125"/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>
        <v>3</v>
      </c>
      <c r="C12" s="59">
        <v>7</v>
      </c>
      <c r="D12" s="59">
        <f t="shared" si="1"/>
        <v>13</v>
      </c>
      <c r="E12" s="124"/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>
        <v>1</v>
      </c>
      <c r="C13" s="59">
        <v>9</v>
      </c>
      <c r="D13" s="59">
        <f t="shared" si="1"/>
        <v>11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>
        <v>1</v>
      </c>
      <c r="C14" s="59">
        <v>7</v>
      </c>
      <c r="D14" s="59">
        <f t="shared" si="1"/>
        <v>9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>
        <v>2</v>
      </c>
      <c r="C15" s="59">
        <v>3</v>
      </c>
      <c r="D15" s="59">
        <f t="shared" si="1"/>
        <v>7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/>
      <c r="C18" s="59">
        <v>5</v>
      </c>
      <c r="D18" s="59">
        <f t="shared" si="1"/>
        <v>5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/>
      <c r="C19" s="59">
        <v>7</v>
      </c>
      <c r="D19" s="59">
        <f t="shared" si="1"/>
        <v>7</v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3</v>
      </c>
      <c r="M19" s="39">
        <f>IF(SUM(M5:M18)=0,"",SUM(M5:M18))</f>
        <v>17</v>
      </c>
      <c r="N19" s="147">
        <f>IFERROR(IF(L19="","",M19/L19),0)</f>
        <v>5.666666666666667</v>
      </c>
      <c r="O19" s="40">
        <v>0</v>
      </c>
    </row>
    <row r="20" spans="1:15" ht="13">
      <c r="A20" s="120" t="str">
        <f>IF(YTD!A20="","",YTD!A20)</f>
        <v>Josh Painter</v>
      </c>
      <c r="B20" s="59">
        <v>2</v>
      </c>
      <c r="C20" s="59">
        <v>1</v>
      </c>
      <c r="D20" s="59">
        <f t="shared" si="1"/>
        <v>5</v>
      </c>
      <c r="E20" s="124"/>
      <c r="F20" s="125"/>
      <c r="G20" s="125"/>
      <c r="H20" s="125"/>
      <c r="I20" s="125"/>
      <c r="K20" s="56" t="str">
        <f>$F$1</f>
        <v>CEDAR CLIFF</v>
      </c>
      <c r="L20" s="71">
        <v>2</v>
      </c>
      <c r="M20" s="70">
        <v>12</v>
      </c>
      <c r="N20" s="86">
        <f>IF(L20=0,"",M20/L20)</f>
        <v>6</v>
      </c>
      <c r="O20" s="70">
        <v>0</v>
      </c>
    </row>
    <row r="21" spans="1:15">
      <c r="A21" s="120" t="str">
        <f>IF(YTD!A21="","",YTD!A21)</f>
        <v>Brett Wolgemuth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>
        <v>1</v>
      </c>
      <c r="D22" s="59">
        <f t="shared" si="1"/>
        <v>1</v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7</v>
      </c>
      <c r="M26" s="72">
        <v>285</v>
      </c>
      <c r="N26" s="24">
        <f t="shared" ref="N26:N32" si="2">IF(L26=0,"",M26/L26)</f>
        <v>40.714285714285715</v>
      </c>
      <c r="O26" s="74">
        <v>2</v>
      </c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Jaun Perez</v>
      </c>
      <c r="B28" s="59">
        <v>1</v>
      </c>
      <c r="C28" s="59">
        <v>1</v>
      </c>
      <c r="D28" s="59">
        <f t="shared" si="1"/>
        <v>3</v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7</v>
      </c>
      <c r="M31" s="39">
        <f>IF(SUM(M26:M30)=0,"",SUM(M26:M30))</f>
        <v>285</v>
      </c>
      <c r="N31" s="31">
        <f>IF(L31="","",M31/L31)</f>
        <v>40.714285714285715</v>
      </c>
      <c r="O31" s="39">
        <f>IF(SUM(O26:O30)=0,"",SUM(O26:O30))</f>
        <v>2</v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CEDAR CLIFF</v>
      </c>
      <c r="L32" s="73">
        <v>4</v>
      </c>
      <c r="M32" s="70">
        <v>165</v>
      </c>
      <c r="N32" s="31">
        <f t="shared" si="2"/>
        <v>41.25</v>
      </c>
      <c r="O32" s="70">
        <v>0</v>
      </c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>
        <v>4</v>
      </c>
      <c r="M37" s="75">
        <v>140</v>
      </c>
      <c r="N37" s="24">
        <f>IF(L37=0,"",M37/L37)</f>
        <v>35</v>
      </c>
      <c r="O37" s="144">
        <v>2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>
        <v>1</v>
      </c>
      <c r="M38" s="75">
        <v>31</v>
      </c>
      <c r="N38" s="24">
        <f>IF(L38=0,"",M38/L38)</f>
        <v>31</v>
      </c>
      <c r="O38" s="144">
        <v>1</v>
      </c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5</v>
      </c>
      <c r="M40" s="39">
        <f>IF(SUM(M37:M39)=0,"",SUM(M37:M39))</f>
        <v>171</v>
      </c>
      <c r="N40" s="31">
        <f>IF(L40="","",M40/L40)</f>
        <v>34.200000000000003</v>
      </c>
      <c r="O40" s="39">
        <f>IF(SUM(O37:O39)=0,"",SUM(O37:O39))</f>
        <v>3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CEDAR CLIFF</v>
      </c>
      <c r="L41" s="73">
        <v>3</v>
      </c>
      <c r="M41" s="73">
        <v>87</v>
      </c>
      <c r="N41" s="31">
        <f>IF(L41=0,"",M41/L41)</f>
        <v>29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28</v>
      </c>
      <c r="C47" s="126">
        <f t="shared" ref="C47:I47" si="3">SUM(C5:C46)</f>
        <v>48</v>
      </c>
      <c r="D47" s="126">
        <f t="shared" si="3"/>
        <v>104</v>
      </c>
      <c r="E47" s="148">
        <f t="shared" si="3"/>
        <v>0</v>
      </c>
      <c r="F47" s="126">
        <f t="shared" si="3"/>
        <v>0</v>
      </c>
      <c r="G47" s="126">
        <f t="shared" si="3"/>
        <v>0</v>
      </c>
      <c r="H47" s="126">
        <f t="shared" si="3"/>
        <v>3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6</v>
      </c>
      <c r="C52" s="61">
        <v>15</v>
      </c>
      <c r="D52" s="61">
        <v>0</v>
      </c>
      <c r="E52" s="61">
        <v>21</v>
      </c>
      <c r="F52" s="61"/>
      <c r="G52" s="145">
        <f>SUM(B52:F52)</f>
        <v>42</v>
      </c>
      <c r="K52" s="47" t="s">
        <v>22</v>
      </c>
      <c r="L52" s="45"/>
      <c r="M52" s="61">
        <v>134</v>
      </c>
      <c r="N52" s="61">
        <v>239</v>
      </c>
      <c r="O52" s="145">
        <f>SUM(M52:N52)</f>
        <v>373</v>
      </c>
    </row>
    <row r="53" spans="1:15" ht="13">
      <c r="A53" s="56" t="str">
        <f>$F$1</f>
        <v>CEDAR CLIFF</v>
      </c>
      <c r="B53" s="72">
        <v>0</v>
      </c>
      <c r="C53" s="72">
        <v>7</v>
      </c>
      <c r="D53" s="72">
        <v>13</v>
      </c>
      <c r="E53" s="72">
        <v>0</v>
      </c>
      <c r="F53" s="72"/>
      <c r="G53" s="40">
        <f>SUM(B53:F53)</f>
        <v>20</v>
      </c>
      <c r="K53" s="157" t="str">
        <f>$F$1</f>
        <v>CEDAR CLIFF</v>
      </c>
      <c r="L53" s="158"/>
      <c r="M53" s="87">
        <v>225</v>
      </c>
      <c r="N53" s="87">
        <v>60</v>
      </c>
      <c r="O53" s="88">
        <f>SUM(M53:N53)</f>
        <v>285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47</v>
      </c>
      <c r="C56" s="72">
        <v>225</v>
      </c>
      <c r="D56" s="24">
        <f>IF(B56="","",C56/B56)</f>
        <v>4.7872340425531918</v>
      </c>
      <c r="E56" s="74">
        <v>3</v>
      </c>
      <c r="K56" s="8" t="s">
        <v>45</v>
      </c>
      <c r="L56" s="151">
        <v>13</v>
      </c>
      <c r="M56" s="152"/>
      <c r="N56" s="153"/>
    </row>
    <row r="57" spans="1:15" ht="13">
      <c r="A57" s="49"/>
      <c r="K57" s="46" t="s">
        <v>46</v>
      </c>
      <c r="L57" s="151">
        <v>3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1</v>
      </c>
      <c r="M58" s="152"/>
      <c r="N58" s="153"/>
    </row>
    <row r="59" spans="1:15" ht="13">
      <c r="A59" s="49" t="s">
        <v>44</v>
      </c>
      <c r="B59" s="72">
        <v>6</v>
      </c>
      <c r="C59" s="72">
        <v>17</v>
      </c>
      <c r="D59" s="72">
        <v>60</v>
      </c>
      <c r="E59" s="37">
        <f>IF(C59=0,"",D59/B59)</f>
        <v>10</v>
      </c>
      <c r="F59" s="53">
        <f>IF(C59=0,"",B59/C59)</f>
        <v>0.35294117647058826</v>
      </c>
      <c r="G59" s="72">
        <v>3</v>
      </c>
      <c r="H59" s="74">
        <v>0</v>
      </c>
      <c r="J59" s="51"/>
      <c r="K59" s="46" t="s">
        <v>34</v>
      </c>
      <c r="L59" s="154">
        <f>SUM(L56:N58)</f>
        <v>17</v>
      </c>
      <c r="M59" s="155"/>
      <c r="N59" s="156"/>
    </row>
  </sheetData>
  <mergeCells count="5">
    <mergeCell ref="L58:N58"/>
    <mergeCell ref="L59:N59"/>
    <mergeCell ref="K53:L53"/>
    <mergeCell ref="L56:N56"/>
    <mergeCell ref="L57:N57"/>
  </mergeCells>
  <pageMargins left="0.5" right="0.5" top="0.51041666666666663" bottom="0.1875" header="0.26041666666666669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22" zoomScaleNormal="100" workbookViewId="0">
      <selection activeCell="R18" sqref="R18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92" t="s">
        <v>0</v>
      </c>
      <c r="B1" s="92"/>
      <c r="C1" s="92"/>
      <c r="D1" s="2"/>
      <c r="E1" s="93" t="s">
        <v>53</v>
      </c>
      <c r="F1" s="92" t="s">
        <v>58</v>
      </c>
      <c r="G1" s="92"/>
      <c r="H1" s="92"/>
      <c r="I1" s="2"/>
      <c r="J1" s="2"/>
      <c r="K1" s="94">
        <v>43427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1</v>
      </c>
      <c r="C5" s="59">
        <v>1</v>
      </c>
      <c r="D5" s="59">
        <f>IF(SUM(B5:C5)=0,"",(B5*2)+C5)</f>
        <v>3</v>
      </c>
      <c r="E5" s="124"/>
      <c r="F5" s="125"/>
      <c r="G5" s="125"/>
      <c r="H5" s="125"/>
      <c r="I5" s="125"/>
      <c r="K5" s="21" t="str">
        <f>IF(YTD!K5="","",YTD!K5)</f>
        <v>Will Rivers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Chris Shaw</v>
      </c>
      <c r="B6" s="59"/>
      <c r="C6" s="59"/>
      <c r="D6" s="59" t="str">
        <f t="shared" ref="D6:D46" si="1">IF(SUM(B6:C6)=0,"",(B6*2)+C6)</f>
        <v/>
      </c>
      <c r="E6" s="124"/>
      <c r="F6" s="125"/>
      <c r="G6" s="125"/>
      <c r="H6" s="125"/>
      <c r="I6" s="125"/>
      <c r="K6" s="21" t="str">
        <f>IF(YTD!K6="","",YTD!K6)</f>
        <v>Isaac Perron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>Colby Wagner</v>
      </c>
      <c r="B7" s="59">
        <v>1</v>
      </c>
      <c r="C7" s="59">
        <v>5</v>
      </c>
      <c r="D7" s="59">
        <f t="shared" si="1"/>
        <v>7</v>
      </c>
      <c r="E7" s="124"/>
      <c r="F7" s="125"/>
      <c r="G7" s="125"/>
      <c r="H7" s="125"/>
      <c r="I7" s="125"/>
      <c r="K7" s="21" t="str">
        <f>IF(YTD!K7="","",YTD!K7)</f>
        <v>Colby Wagner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Ben Wagner</v>
      </c>
      <c r="B8" s="59">
        <v>4</v>
      </c>
      <c r="C8" s="59">
        <v>1</v>
      </c>
      <c r="D8" s="59">
        <f t="shared" si="1"/>
        <v>9</v>
      </c>
      <c r="E8" s="124"/>
      <c r="F8" s="125">
        <v>1</v>
      </c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Hartl</v>
      </c>
      <c r="B9" s="59"/>
      <c r="C9" s="59">
        <v>2</v>
      </c>
      <c r="D9" s="59">
        <f t="shared" si="1"/>
        <v>2</v>
      </c>
      <c r="E9" s="124"/>
      <c r="F9" s="125"/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Isaac Perron</v>
      </c>
      <c r="B10" s="59">
        <v>4</v>
      </c>
      <c r="C10" s="59">
        <v>1</v>
      </c>
      <c r="D10" s="59">
        <f t="shared" si="1"/>
        <v>9</v>
      </c>
      <c r="E10" s="124"/>
      <c r="F10" s="125"/>
      <c r="G10" s="125"/>
      <c r="H10" s="125"/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>
        <v>3</v>
      </c>
      <c r="C11" s="59">
        <v>6</v>
      </c>
      <c r="D11" s="59">
        <f t="shared" si="1"/>
        <v>12</v>
      </c>
      <c r="E11" s="124"/>
      <c r="F11" s="125"/>
      <c r="G11" s="125"/>
      <c r="H11" s="125"/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>
        <v>4</v>
      </c>
      <c r="C12" s="59">
        <v>5</v>
      </c>
      <c r="D12" s="59">
        <f t="shared" si="1"/>
        <v>13</v>
      </c>
      <c r="E12" s="124"/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>
        <v>2</v>
      </c>
      <c r="C13" s="59">
        <v>2</v>
      </c>
      <c r="D13" s="59">
        <f t="shared" si="1"/>
        <v>6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>
        <v>1</v>
      </c>
      <c r="C14" s="59"/>
      <c r="D14" s="59">
        <f t="shared" si="1"/>
        <v>2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>
        <v>2</v>
      </c>
      <c r="C15" s="59">
        <v>8</v>
      </c>
      <c r="D15" s="59">
        <f t="shared" si="1"/>
        <v>12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>
        <v>3</v>
      </c>
      <c r="C16" s="59"/>
      <c r="D16" s="59">
        <f t="shared" si="1"/>
        <v>6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/>
      <c r="C18" s="59">
        <v>1</v>
      </c>
      <c r="D18" s="59">
        <f t="shared" si="1"/>
        <v>1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/>
      <c r="C19" s="59">
        <v>3</v>
      </c>
      <c r="D19" s="59">
        <v>3</v>
      </c>
      <c r="E19" s="124"/>
      <c r="F19" s="125"/>
      <c r="G19" s="125"/>
      <c r="H19" s="125"/>
      <c r="I19" s="125"/>
      <c r="K19" s="38" t="s">
        <v>22</v>
      </c>
      <c r="L19" s="39">
        <v>0</v>
      </c>
      <c r="M19" s="39">
        <v>0</v>
      </c>
      <c r="N19" s="147">
        <f>IFERROR(IF(L19="","",M19/L19),0)</f>
        <v>0</v>
      </c>
      <c r="O19" s="40">
        <v>0</v>
      </c>
    </row>
    <row r="20" spans="1:15" ht="13">
      <c r="A20" s="120" t="str">
        <f>IF(YTD!A20="","",YTD!A20)</f>
        <v>Josh Painter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COCALICO</v>
      </c>
      <c r="L20" s="71">
        <v>1</v>
      </c>
      <c r="M20" s="70">
        <v>35</v>
      </c>
      <c r="N20" s="86">
        <f>IF(L20=0,"",M20/L20)</f>
        <v>35</v>
      </c>
      <c r="O20" s="70">
        <v>0</v>
      </c>
    </row>
    <row r="21" spans="1:15">
      <c r="A21" s="120" t="str">
        <f>IF(YTD!A21="","",YTD!A21)</f>
        <v>Brett Wolgemuth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>
        <v>2</v>
      </c>
      <c r="C25" s="59"/>
      <c r="D25" s="59">
        <f t="shared" si="1"/>
        <v>4</v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/>
      <c r="M26" s="72"/>
      <c r="N26" s="24" t="str">
        <f t="shared" ref="N26:N32" si="2">IF(L26=0,"",M26/L26)</f>
        <v/>
      </c>
      <c r="O26" s="74"/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>
        <v>8</v>
      </c>
      <c r="M27" s="61">
        <v>359</v>
      </c>
      <c r="N27" s="24">
        <f t="shared" si="2"/>
        <v>44.875</v>
      </c>
      <c r="O27" s="144">
        <v>0</v>
      </c>
    </row>
    <row r="28" spans="1:15">
      <c r="A28" s="120" t="str">
        <f>IF(YTD!A28="","",YTD!A28)</f>
        <v>Jaun Perez</v>
      </c>
      <c r="B28" s="59"/>
      <c r="C28" s="59">
        <v>1</v>
      </c>
      <c r="D28" s="59">
        <f t="shared" si="1"/>
        <v>1</v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8</v>
      </c>
      <c r="M31" s="39">
        <f>IF(SUM(M26:M30)=0,"",SUM(M26:M30))</f>
        <v>359</v>
      </c>
      <c r="N31" s="31">
        <f>IF(L31="","",M31/L31)</f>
        <v>44.875</v>
      </c>
      <c r="O31" s="39">
        <v>0</v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COCALICO</v>
      </c>
      <c r="L32" s="73">
        <v>3</v>
      </c>
      <c r="M32" s="70">
        <v>112</v>
      </c>
      <c r="N32" s="31">
        <f t="shared" si="2"/>
        <v>37.333333333333336</v>
      </c>
      <c r="O32" s="70">
        <v>0</v>
      </c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>
        <v>1</v>
      </c>
      <c r="M37" s="75">
        <v>43</v>
      </c>
      <c r="N37" s="24">
        <f>IF(L37=0,"",M37/L37)</f>
        <v>43</v>
      </c>
      <c r="O37" s="144">
        <v>0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1</v>
      </c>
      <c r="M40" s="39">
        <f>IF(SUM(M37:M39)=0,"",SUM(M37:M39))</f>
        <v>43</v>
      </c>
      <c r="N40" s="31">
        <f>IF(L40="","",M40/L40)</f>
        <v>43</v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COCALICO</v>
      </c>
      <c r="L41" s="73">
        <v>5</v>
      </c>
      <c r="M41" s="73">
        <v>176</v>
      </c>
      <c r="N41" s="31">
        <f>IF(L41=0,"",M41/L41)</f>
        <v>35.200000000000003</v>
      </c>
      <c r="O41" s="70">
        <v>3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27</v>
      </c>
      <c r="C47" s="126">
        <f t="shared" ref="C47:I47" si="3">SUM(C5:C46)</f>
        <v>36</v>
      </c>
      <c r="D47" s="126">
        <f t="shared" si="3"/>
        <v>90</v>
      </c>
      <c r="E47" s="148">
        <f t="shared" si="3"/>
        <v>0</v>
      </c>
      <c r="F47" s="126">
        <f t="shared" si="3"/>
        <v>1</v>
      </c>
      <c r="G47" s="126">
        <f t="shared" si="3"/>
        <v>0</v>
      </c>
      <c r="H47" s="126">
        <f t="shared" si="3"/>
        <v>0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0</v>
      </c>
      <c r="C52" s="61">
        <v>21</v>
      </c>
      <c r="D52" s="61">
        <v>14</v>
      </c>
      <c r="E52" s="61">
        <v>13</v>
      </c>
      <c r="F52" s="61"/>
      <c r="G52" s="145">
        <f>SUM(B52:F52)</f>
        <v>48</v>
      </c>
      <c r="K52" s="47" t="s">
        <v>22</v>
      </c>
      <c r="L52" s="45"/>
      <c r="M52" s="61">
        <v>187</v>
      </c>
      <c r="N52" s="61">
        <v>373</v>
      </c>
      <c r="O52" s="145">
        <f>SUM(M52:N52)</f>
        <v>560</v>
      </c>
    </row>
    <row r="53" spans="1:15" ht="13">
      <c r="A53" s="56" t="str">
        <f>$F$1</f>
        <v>COCALICO</v>
      </c>
      <c r="B53" s="72">
        <v>0</v>
      </c>
      <c r="C53" s="72">
        <v>0</v>
      </c>
      <c r="D53" s="72">
        <v>0</v>
      </c>
      <c r="E53" s="72">
        <v>14</v>
      </c>
      <c r="F53" s="72"/>
      <c r="G53" s="40">
        <f>SUM(B53:F53)</f>
        <v>14</v>
      </c>
      <c r="K53" s="157" t="str">
        <f>$F$1</f>
        <v>COCALICO</v>
      </c>
      <c r="L53" s="158"/>
      <c r="M53" s="87">
        <v>237</v>
      </c>
      <c r="N53" s="87">
        <v>37</v>
      </c>
      <c r="O53" s="88">
        <f>SUM(M53:N53)</f>
        <v>274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37</v>
      </c>
      <c r="C56" s="72">
        <v>237</v>
      </c>
      <c r="D56" s="24">
        <f>IF(B56="","",C56/B56)</f>
        <v>6.4054054054054053</v>
      </c>
      <c r="E56" s="74">
        <v>2</v>
      </c>
      <c r="K56" s="8" t="s">
        <v>45</v>
      </c>
      <c r="L56" s="151">
        <v>10</v>
      </c>
      <c r="M56" s="152"/>
      <c r="N56" s="153"/>
    </row>
    <row r="57" spans="1:15" ht="13">
      <c r="A57" s="49"/>
      <c r="K57" s="46" t="s">
        <v>46</v>
      </c>
      <c r="L57" s="151">
        <v>1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1</v>
      </c>
      <c r="M58" s="152"/>
      <c r="N58" s="153"/>
    </row>
    <row r="59" spans="1:15" ht="13">
      <c r="A59" s="49" t="s">
        <v>44</v>
      </c>
      <c r="B59" s="72">
        <v>5</v>
      </c>
      <c r="C59" s="72">
        <v>9</v>
      </c>
      <c r="D59" s="72">
        <v>37</v>
      </c>
      <c r="E59" s="37">
        <f>IF(C59=0,"",D59/B59)</f>
        <v>7.4</v>
      </c>
      <c r="F59" s="53">
        <f>IF(C59=0,"",B59/C59)</f>
        <v>0.55555555555555558</v>
      </c>
      <c r="G59" s="72">
        <v>0</v>
      </c>
      <c r="H59" s="74">
        <v>0</v>
      </c>
      <c r="J59" s="51"/>
      <c r="K59" s="46" t="s">
        <v>34</v>
      </c>
      <c r="L59" s="154">
        <f>SUM(L56:N58)</f>
        <v>12</v>
      </c>
      <c r="M59" s="155"/>
      <c r="N59" s="156"/>
    </row>
  </sheetData>
  <mergeCells count="5">
    <mergeCell ref="L58:N58"/>
    <mergeCell ref="L59:N59"/>
    <mergeCell ref="K53:L53"/>
    <mergeCell ref="L56:N56"/>
    <mergeCell ref="L57:N57"/>
  </mergeCells>
  <pageMargins left="0.5" right="0.5" top="0.46875" bottom="0.29166666666666669" header="0.26041666666666669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59"/>
  <sheetViews>
    <sheetView view="pageLayout" zoomScaleNormal="100" workbookViewId="0">
      <selection activeCell="Q17" sqref="Q17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105" t="s">
        <v>0</v>
      </c>
      <c r="B1" s="105"/>
      <c r="C1" s="105"/>
      <c r="D1" s="2"/>
      <c r="E1" s="106" t="s">
        <v>53</v>
      </c>
      <c r="F1" s="105" t="s">
        <v>23</v>
      </c>
      <c r="G1" s="105"/>
      <c r="H1" s="105"/>
      <c r="I1" s="2"/>
      <c r="J1" s="2"/>
      <c r="K1" s="107"/>
      <c r="L1" s="55"/>
      <c r="M1" s="109" t="s">
        <v>56</v>
      </c>
      <c r="N1" s="108"/>
      <c r="O1" s="108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/>
      <c r="C5" s="59"/>
      <c r="D5" s="59" t="str">
        <f>IF(SUM(B5:C5)=0,"",(B5*2)+C5)</f>
        <v/>
      </c>
      <c r="E5" s="124"/>
      <c r="F5" s="125"/>
      <c r="G5" s="125"/>
      <c r="H5" s="125"/>
      <c r="I5" s="125"/>
      <c r="K5" s="21" t="str">
        <f>IF(YTD!K5="","",YTD!K5)</f>
        <v>Will Rivers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Chris Shaw</v>
      </c>
      <c r="B6" s="59"/>
      <c r="C6" s="59"/>
      <c r="D6" s="59" t="str">
        <f t="shared" ref="D6:D46" si="1">IF(SUM(B6:C6)=0,"",(B6*2)+C6)</f>
        <v/>
      </c>
      <c r="E6" s="124"/>
      <c r="F6" s="125"/>
      <c r="G6" s="125"/>
      <c r="H6" s="125"/>
      <c r="I6" s="125"/>
      <c r="K6" s="21" t="str">
        <f>IF(YTD!K6="","",YTD!K6)</f>
        <v>Isaac Perron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>Colby Wagner</v>
      </c>
      <c r="B7" s="59"/>
      <c r="C7" s="59"/>
      <c r="D7" s="59" t="str">
        <f t="shared" si="1"/>
        <v/>
      </c>
      <c r="E7" s="124"/>
      <c r="F7" s="125"/>
      <c r="G7" s="125"/>
      <c r="H7" s="125"/>
      <c r="I7" s="125"/>
      <c r="K7" s="21" t="str">
        <f>IF(YTD!K7="","",YTD!K7)</f>
        <v>Colby Wagner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Ben Wagner</v>
      </c>
      <c r="B8" s="59"/>
      <c r="C8" s="59"/>
      <c r="D8" s="59" t="str">
        <f t="shared" si="1"/>
        <v/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Hartl</v>
      </c>
      <c r="B9" s="59"/>
      <c r="C9" s="59"/>
      <c r="D9" s="59" t="str">
        <f t="shared" si="1"/>
        <v/>
      </c>
      <c r="E9" s="124"/>
      <c r="F9" s="125"/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Isaac Perron</v>
      </c>
      <c r="B10" s="59"/>
      <c r="C10" s="59"/>
      <c r="D10" s="59" t="str">
        <f t="shared" si="1"/>
        <v/>
      </c>
      <c r="E10" s="124"/>
      <c r="F10" s="125"/>
      <c r="G10" s="125"/>
      <c r="H10" s="125"/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/>
      <c r="C11" s="59"/>
      <c r="D11" s="59" t="str">
        <f t="shared" si="1"/>
        <v/>
      </c>
      <c r="E11" s="124"/>
      <c r="F11" s="125"/>
      <c r="G11" s="125"/>
      <c r="H11" s="125"/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/>
      <c r="C12" s="59"/>
      <c r="D12" s="59" t="str">
        <f t="shared" si="1"/>
        <v/>
      </c>
      <c r="E12" s="124"/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/>
      <c r="C13" s="59"/>
      <c r="D13" s="59" t="str">
        <f t="shared" si="1"/>
        <v/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/>
      <c r="C14" s="59"/>
      <c r="D14" s="59" t="str">
        <f t="shared" si="1"/>
        <v/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/>
      <c r="C15" s="59"/>
      <c r="D15" s="59" t="str">
        <f t="shared" si="1"/>
        <v/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/>
      <c r="C18" s="59"/>
      <c r="D18" s="59" t="str">
        <f t="shared" si="1"/>
        <v/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/>
      <c r="C19" s="59"/>
      <c r="D19" s="59" t="str">
        <f t="shared" si="1"/>
        <v/>
      </c>
      <c r="E19" s="124"/>
      <c r="F19" s="125"/>
      <c r="G19" s="125"/>
      <c r="H19" s="125"/>
      <c r="I19" s="125"/>
      <c r="K19" s="38" t="s">
        <v>22</v>
      </c>
      <c r="L19" s="39" t="str">
        <f>IF(SUM(L5:L18)=0,"",SUM(L5:L18))</f>
        <v/>
      </c>
      <c r="M19" s="39" t="str">
        <f>IF(SUM(M5:M18)=0,"",SUM(M5:M18))</f>
        <v/>
      </c>
      <c r="N19" s="147" t="str">
        <f>IFERROR(IF(L19="","",M19/L19),0)</f>
        <v/>
      </c>
      <c r="O19" s="40" t="str">
        <f>IF(SUM(O5:O18)=0,"",SUM(O5:O18))</f>
        <v/>
      </c>
    </row>
    <row r="20" spans="1:15" ht="13">
      <c r="A20" s="120" t="str">
        <f>IF(YTD!A20="","",YTD!A20)</f>
        <v>Josh Painter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Opponent</v>
      </c>
      <c r="L20" s="71"/>
      <c r="M20" s="70"/>
      <c r="N20" s="86" t="str">
        <f>IF(L20=0,"",M20/L20)</f>
        <v/>
      </c>
      <c r="O20" s="70"/>
    </row>
    <row r="21" spans="1:15">
      <c r="A21" s="120" t="str">
        <f>IF(YTD!A21="","",YTD!A21)</f>
        <v>Brett Wolgemuth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/>
      <c r="M26" s="72"/>
      <c r="N26" s="24" t="str">
        <f t="shared" ref="N26:N32" si="2">IF(L26=0,"",M26/L26)</f>
        <v/>
      </c>
      <c r="O26" s="74"/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Jaun Perez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 t="str">
        <f>IF(SUM(L26:L30)=0,"",SUM(L26:L30))</f>
        <v/>
      </c>
      <c r="M31" s="39" t="str">
        <f>IF(SUM(M26:M30)=0,"",SUM(M26:M30))</f>
        <v/>
      </c>
      <c r="N31" s="31" t="str">
        <f>IF(L31="","",M31/L31)</f>
        <v/>
      </c>
      <c r="O31" s="39" t="str">
        <f>IF(SUM(O26:O30)=0,"",SUM(O26:O30))</f>
        <v/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Opponent</v>
      </c>
      <c r="L32" s="73"/>
      <c r="M32" s="70"/>
      <c r="N32" s="31" t="str">
        <f t="shared" si="2"/>
        <v/>
      </c>
      <c r="O32" s="70"/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/>
      <c r="M37" s="75"/>
      <c r="N37" s="24" t="str">
        <f>IF(L37=0,"",M37/L37)</f>
        <v/>
      </c>
      <c r="O37" s="144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 t="str">
        <f>IF(SUM(L37:L39)=0,"",SUM(L37:L39))</f>
        <v/>
      </c>
      <c r="M40" s="39" t="str">
        <f>IF(SUM(M37:M39)=0,"",SUM(M37:M39))</f>
        <v/>
      </c>
      <c r="N40" s="31" t="str">
        <f>IF(L40="","",M40/L40)</f>
        <v/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Opponent</v>
      </c>
      <c r="L41" s="73"/>
      <c r="M41" s="73"/>
      <c r="N41" s="31" t="str">
        <f>IF(L41=0,"",M41/L41)</f>
        <v/>
      </c>
      <c r="O41" s="70"/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0</v>
      </c>
      <c r="C47" s="126">
        <f t="shared" ref="C47:I47" si="3">SUM(C5:C46)</f>
        <v>0</v>
      </c>
      <c r="D47" s="126">
        <f t="shared" si="3"/>
        <v>0</v>
      </c>
      <c r="E47" s="148">
        <f t="shared" si="3"/>
        <v>0</v>
      </c>
      <c r="F47" s="126">
        <f t="shared" si="3"/>
        <v>0</v>
      </c>
      <c r="G47" s="126">
        <f t="shared" si="3"/>
        <v>0</v>
      </c>
      <c r="H47" s="126">
        <f t="shared" si="3"/>
        <v>0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/>
      <c r="C52" s="61"/>
      <c r="D52" s="61"/>
      <c r="E52" s="61"/>
      <c r="F52" s="61"/>
      <c r="G52" s="145">
        <f>SUM(B52:F52)</f>
        <v>0</v>
      </c>
      <c r="K52" s="47" t="s">
        <v>22</v>
      </c>
      <c r="L52" s="45"/>
      <c r="M52" s="61"/>
      <c r="N52" s="61"/>
      <c r="O52" s="145">
        <f>SUM(M52:N52)</f>
        <v>0</v>
      </c>
    </row>
    <row r="53" spans="1:15" ht="13">
      <c r="A53" s="56" t="str">
        <f>$F$1</f>
        <v>Opponent</v>
      </c>
      <c r="B53" s="72"/>
      <c r="C53" s="72"/>
      <c r="D53" s="72"/>
      <c r="E53" s="72"/>
      <c r="F53" s="72"/>
      <c r="G53" s="40">
        <f>SUM(B53:F53)</f>
        <v>0</v>
      </c>
      <c r="K53" s="157" t="str">
        <f>$F$1</f>
        <v>Opponent</v>
      </c>
      <c r="L53" s="158"/>
      <c r="M53" s="87"/>
      <c r="N53" s="87"/>
      <c r="O53" s="88">
        <f>SUM(M53:N53)</f>
        <v>0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/>
      <c r="C56" s="72"/>
      <c r="D56" s="24" t="str">
        <f>IF(B56="","",C56/B56)</f>
        <v/>
      </c>
      <c r="E56" s="74"/>
      <c r="K56" s="8" t="s">
        <v>45</v>
      </c>
      <c r="L56" s="151"/>
      <c r="M56" s="152"/>
      <c r="N56" s="153"/>
    </row>
    <row r="57" spans="1:15" ht="13">
      <c r="A57" s="49"/>
      <c r="K57" s="46" t="s">
        <v>46</v>
      </c>
      <c r="L57" s="151"/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/>
      <c r="M58" s="152"/>
      <c r="N58" s="153"/>
    </row>
    <row r="59" spans="1:15" ht="13">
      <c r="A59" s="49" t="s">
        <v>44</v>
      </c>
      <c r="B59" s="72"/>
      <c r="C59" s="72"/>
      <c r="D59" s="72"/>
      <c r="E59" s="37" t="str">
        <f>IF(C59=0,"",D59/B59)</f>
        <v/>
      </c>
      <c r="F59" s="53" t="str">
        <f>IF(C59=0,"",B59/C59)</f>
        <v/>
      </c>
      <c r="G59" s="72"/>
      <c r="H59" s="74"/>
      <c r="J59" s="51"/>
      <c r="K59" s="46" t="s">
        <v>34</v>
      </c>
      <c r="L59" s="154">
        <f>SUM(L56:N58)</f>
        <v>0</v>
      </c>
      <c r="M59" s="155"/>
      <c r="N59" s="156"/>
    </row>
  </sheetData>
  <mergeCells count="5">
    <mergeCell ref="L58:N58"/>
    <mergeCell ref="L59:N59"/>
    <mergeCell ref="K53:L53"/>
    <mergeCell ref="L56:N56"/>
    <mergeCell ref="L57:N57"/>
  </mergeCells>
  <pageMargins left="0.5" right="0.5" top="0.39583333333333331" bottom="0.33333333333333331" header="0.19791666666666666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68"/>
  <sheetViews>
    <sheetView view="pageLayout" topLeftCell="A4" zoomScaleNormal="100" workbookViewId="0">
      <selection activeCell="Q14" sqref="Q14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92" t="s">
        <v>0</v>
      </c>
      <c r="B1" s="92"/>
      <c r="C1" s="92"/>
      <c r="D1" s="2"/>
      <c r="E1" s="93" t="s">
        <v>53</v>
      </c>
      <c r="F1" s="92" t="s">
        <v>94</v>
      </c>
      <c r="G1" s="92"/>
      <c r="H1" s="92"/>
      <c r="I1" s="2"/>
      <c r="J1" s="2"/>
      <c r="K1" s="94">
        <v>43434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2</v>
      </c>
      <c r="C5" s="59">
        <v>1</v>
      </c>
      <c r="D5" s="59">
        <f>IF(SUM(B5:C5)=0,"",(B5*2)+C5)</f>
        <v>5</v>
      </c>
      <c r="E5" s="124"/>
      <c r="F5" s="125"/>
      <c r="G5" s="125"/>
      <c r="H5" s="125">
        <v>1</v>
      </c>
      <c r="I5" s="125"/>
      <c r="K5" s="21" t="str">
        <f>IF(YTD!K5="","",YTD!K5)</f>
        <v>Will Rivers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Chris Shaw</v>
      </c>
      <c r="B6" s="59"/>
      <c r="C6" s="59">
        <v>1</v>
      </c>
      <c r="D6" s="59">
        <f t="shared" ref="D6:D46" si="1">IF(SUM(B6:C6)=0,"",(B6*2)+C6)</f>
        <v>1</v>
      </c>
      <c r="E6" s="124"/>
      <c r="F6" s="125"/>
      <c r="G6" s="125"/>
      <c r="H6" s="125"/>
      <c r="I6" s="125"/>
      <c r="K6" s="21" t="str">
        <f>IF(YTD!K6="","",YTD!K6)</f>
        <v>Isaac Perron</v>
      </c>
      <c r="L6" s="61">
        <v>1</v>
      </c>
      <c r="M6" s="61">
        <v>0</v>
      </c>
      <c r="N6" s="86">
        <f t="shared" si="0"/>
        <v>0</v>
      </c>
      <c r="O6" s="144">
        <v>0</v>
      </c>
    </row>
    <row r="7" spans="1:15">
      <c r="A7" s="120" t="str">
        <f>IF(YTD!A7="","",YTD!A7)</f>
        <v>Colby Wagner</v>
      </c>
      <c r="B7" s="59">
        <v>2</v>
      </c>
      <c r="C7" s="59"/>
      <c r="D7" s="59">
        <f t="shared" si="1"/>
        <v>4</v>
      </c>
      <c r="E7" s="124"/>
      <c r="F7" s="125"/>
      <c r="G7" s="125"/>
      <c r="H7" s="125"/>
      <c r="I7" s="125"/>
      <c r="K7" s="21" t="str">
        <f>IF(YTD!K7="","",YTD!K7)</f>
        <v>Colby Wagner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Ben Wagner</v>
      </c>
      <c r="B8" s="59">
        <v>1</v>
      </c>
      <c r="C8" s="59">
        <v>4</v>
      </c>
      <c r="D8" s="59">
        <f t="shared" si="1"/>
        <v>6</v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Hartl</v>
      </c>
      <c r="B9" s="59">
        <v>1</v>
      </c>
      <c r="C9" s="59">
        <v>5</v>
      </c>
      <c r="D9" s="59">
        <f t="shared" si="1"/>
        <v>7</v>
      </c>
      <c r="E9" s="124">
        <v>1</v>
      </c>
      <c r="F9" s="125"/>
      <c r="G9" s="125">
        <v>1</v>
      </c>
      <c r="H9" s="125"/>
      <c r="I9" s="125"/>
      <c r="K9" s="21" t="str">
        <f>IF(YTD!K9="","",YTD!K9)</f>
        <v>Evan Hosler</v>
      </c>
      <c r="L9" s="61">
        <v>1</v>
      </c>
      <c r="M9" s="61">
        <v>0</v>
      </c>
      <c r="N9" s="86">
        <f t="shared" si="0"/>
        <v>0</v>
      </c>
      <c r="O9" s="144">
        <v>0</v>
      </c>
    </row>
    <row r="10" spans="1:15">
      <c r="A10" s="120" t="str">
        <f>IF(YTD!A10="","",YTD!A10)</f>
        <v>Isaac Perron</v>
      </c>
      <c r="B10" s="59">
        <v>1</v>
      </c>
      <c r="C10" s="59">
        <v>3</v>
      </c>
      <c r="D10" s="59">
        <f t="shared" si="1"/>
        <v>5</v>
      </c>
      <c r="E10" s="124"/>
      <c r="F10" s="125"/>
      <c r="G10" s="125"/>
      <c r="H10" s="125">
        <v>1</v>
      </c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>
        <v>5</v>
      </c>
      <c r="C11" s="59">
        <v>3</v>
      </c>
      <c r="D11" s="59">
        <f t="shared" si="1"/>
        <v>13</v>
      </c>
      <c r="E11" s="124"/>
      <c r="F11" s="125"/>
      <c r="G11" s="125">
        <v>1</v>
      </c>
      <c r="H11" s="125"/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>
        <v>3</v>
      </c>
      <c r="C12" s="59">
        <v>8</v>
      </c>
      <c r="D12" s="59">
        <f t="shared" si="1"/>
        <v>14</v>
      </c>
      <c r="E12" s="124">
        <v>1</v>
      </c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>
        <v>3</v>
      </c>
      <c r="C13" s="59">
        <v>1</v>
      </c>
      <c r="D13" s="59">
        <f t="shared" si="1"/>
        <v>7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>
        <v>1</v>
      </c>
      <c r="C14" s="59"/>
      <c r="D14" s="59">
        <f t="shared" si="1"/>
        <v>2</v>
      </c>
      <c r="E14" s="124">
        <v>1</v>
      </c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>
        <v>3</v>
      </c>
      <c r="C15" s="59">
        <v>4</v>
      </c>
      <c r="D15" s="59">
        <f t="shared" si="1"/>
        <v>10</v>
      </c>
      <c r="E15" s="124">
        <v>0.5</v>
      </c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>
        <v>1</v>
      </c>
      <c r="C16" s="59"/>
      <c r="D16" s="59">
        <f t="shared" si="1"/>
        <v>2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/>
      <c r="C18" s="59">
        <v>1</v>
      </c>
      <c r="D18" s="59">
        <f t="shared" si="1"/>
        <v>1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>
        <v>1</v>
      </c>
      <c r="C19" s="59">
        <v>3</v>
      </c>
      <c r="D19" s="59">
        <f t="shared" si="1"/>
        <v>5</v>
      </c>
      <c r="E19" s="124">
        <v>0.5</v>
      </c>
      <c r="F19" s="125"/>
      <c r="G19" s="125" t="s">
        <v>27</v>
      </c>
      <c r="H19" s="125"/>
      <c r="I19" s="125"/>
      <c r="K19" s="38" t="s">
        <v>22</v>
      </c>
      <c r="L19" s="39">
        <f>IF(SUM(L5:L18)=0,"",SUM(L5:L18))</f>
        <v>2</v>
      </c>
      <c r="M19" s="39">
        <v>0</v>
      </c>
      <c r="N19" s="147">
        <f>IFERROR(IF(L19="","",M19/L19),0)</f>
        <v>0</v>
      </c>
      <c r="O19" s="40">
        <v>0</v>
      </c>
    </row>
    <row r="20" spans="1:15" ht="13">
      <c r="A20" s="120" t="str">
        <f>IF(YTD!A20="","",YTD!A20)</f>
        <v>Josh Painter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Upper Dublin</v>
      </c>
      <c r="L20" s="71">
        <v>1</v>
      </c>
      <c r="M20" s="70">
        <v>5</v>
      </c>
      <c r="N20" s="86">
        <v>5</v>
      </c>
      <c r="O20" s="70">
        <v>0</v>
      </c>
    </row>
    <row r="21" spans="1:15">
      <c r="A21" s="120" t="str">
        <f>IF(YTD!A21="","",YTD!A21)</f>
        <v>Brett Wolgemuth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/>
      <c r="C23" s="59">
        <v>1</v>
      </c>
      <c r="D23" s="59">
        <f t="shared" si="1"/>
        <v>1</v>
      </c>
      <c r="E23" s="124"/>
      <c r="F23" s="125"/>
      <c r="G23" s="125">
        <v>1</v>
      </c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>
        <v>1</v>
      </c>
      <c r="C25" s="59">
        <v>2</v>
      </c>
      <c r="D25" s="59">
        <f t="shared" si="1"/>
        <v>4</v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4</v>
      </c>
      <c r="M26" s="72">
        <v>113</v>
      </c>
      <c r="N26" s="24">
        <f t="shared" ref="N26:N32" si="2">IF(L26=0,"",M26/L26)</f>
        <v>28.25</v>
      </c>
      <c r="O26" s="74">
        <v>0</v>
      </c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>
        <v>3</v>
      </c>
      <c r="M27" s="61">
        <v>148</v>
      </c>
      <c r="N27" s="24">
        <f t="shared" si="2"/>
        <v>49.333333333333336</v>
      </c>
      <c r="O27" s="144">
        <v>0</v>
      </c>
    </row>
    <row r="28" spans="1:15">
      <c r="A28" s="120" t="str">
        <f>IF(YTD!A28="","",YTD!A28)</f>
        <v>Jaun Perez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7</v>
      </c>
      <c r="M31" s="39">
        <f>IF(SUM(M26:M30)=0,"",SUM(M26:M30))</f>
        <v>261</v>
      </c>
      <c r="N31" s="31">
        <f>IF(L31="","",M31/L31)</f>
        <v>37.285714285714285</v>
      </c>
      <c r="O31" s="39">
        <v>0</v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Upper Dublin</v>
      </c>
      <c r="L32" s="73">
        <v>3</v>
      </c>
      <c r="M32" s="70">
        <v>152</v>
      </c>
      <c r="N32" s="31">
        <f t="shared" si="2"/>
        <v>50.666666666666664</v>
      </c>
      <c r="O32" s="70">
        <v>0</v>
      </c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>
        <v>1</v>
      </c>
      <c r="M37" s="75">
        <v>35</v>
      </c>
      <c r="N37" s="24">
        <f>IF(L37=0,"",M37/L37)</f>
        <v>35</v>
      </c>
      <c r="O37" s="144">
        <v>0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1</v>
      </c>
      <c r="M40" s="39">
        <f>IF(SUM(M37:M39)=0,"",SUM(M37:M39))</f>
        <v>35</v>
      </c>
      <c r="N40" s="31">
        <f>IF(L40="","",M40/L40)</f>
        <v>35</v>
      </c>
      <c r="O40" s="39">
        <v>0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Upper Dublin</v>
      </c>
      <c r="L41" s="73">
        <v>6</v>
      </c>
      <c r="M41" s="73">
        <v>151</v>
      </c>
      <c r="N41" s="31">
        <f>IF(L41=0,"",M41/L41)</f>
        <v>25.166666666666668</v>
      </c>
      <c r="O41" s="70">
        <v>2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25</v>
      </c>
      <c r="C47" s="126">
        <f t="shared" ref="C47:I47" si="3">SUM(C5:C46)</f>
        <v>37</v>
      </c>
      <c r="D47" s="126">
        <f t="shared" si="3"/>
        <v>87</v>
      </c>
      <c r="E47" s="148">
        <f t="shared" si="3"/>
        <v>4</v>
      </c>
      <c r="F47" s="126">
        <f t="shared" si="3"/>
        <v>0</v>
      </c>
      <c r="G47" s="126">
        <f t="shared" si="3"/>
        <v>3</v>
      </c>
      <c r="H47" s="126">
        <f t="shared" si="3"/>
        <v>2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7</v>
      </c>
      <c r="C52" s="61">
        <v>14</v>
      </c>
      <c r="D52" s="61">
        <v>10</v>
      </c>
      <c r="E52" s="61">
        <v>3</v>
      </c>
      <c r="F52" s="61"/>
      <c r="G52" s="145">
        <f>SUM(B52:F52)</f>
        <v>34</v>
      </c>
      <c r="K52" s="47" t="s">
        <v>22</v>
      </c>
      <c r="L52" s="45"/>
      <c r="M52" s="61">
        <v>178</v>
      </c>
      <c r="N52" s="61">
        <v>182</v>
      </c>
      <c r="O52" s="145">
        <f>SUM(M52:N52)</f>
        <v>360</v>
      </c>
    </row>
    <row r="53" spans="1:15" ht="13">
      <c r="A53" s="56" t="str">
        <f>$F$1</f>
        <v>Upper Dublin</v>
      </c>
      <c r="B53" s="72">
        <v>0</v>
      </c>
      <c r="C53" s="72">
        <v>6</v>
      </c>
      <c r="D53" s="72">
        <v>0</v>
      </c>
      <c r="E53" s="72">
        <v>6</v>
      </c>
      <c r="F53" s="72"/>
      <c r="G53" s="40">
        <f>SUM(B53:F53)</f>
        <v>12</v>
      </c>
      <c r="K53" s="157" t="str">
        <f>$F$1</f>
        <v>Upper Dublin</v>
      </c>
      <c r="L53" s="158"/>
      <c r="M53" s="87">
        <v>45</v>
      </c>
      <c r="N53" s="87">
        <v>175</v>
      </c>
      <c r="O53" s="88">
        <f>SUM(M53:N53)</f>
        <v>220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23</v>
      </c>
      <c r="C56" s="72">
        <v>45</v>
      </c>
      <c r="D56" s="24">
        <f>IF(B56="","",C56/B56)</f>
        <v>1.9565217391304348</v>
      </c>
      <c r="E56" s="74">
        <v>0</v>
      </c>
      <c r="K56" s="8" t="s">
        <v>45</v>
      </c>
      <c r="L56" s="151">
        <v>4</v>
      </c>
      <c r="M56" s="152"/>
      <c r="N56" s="153"/>
    </row>
    <row r="57" spans="1:15" ht="13">
      <c r="A57" s="49"/>
      <c r="K57" s="46" t="s">
        <v>46</v>
      </c>
      <c r="L57" s="151">
        <v>7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1</v>
      </c>
      <c r="M58" s="152"/>
      <c r="N58" s="153"/>
    </row>
    <row r="59" spans="1:15" ht="13">
      <c r="A59" s="49" t="s">
        <v>44</v>
      </c>
      <c r="B59" s="72">
        <v>17</v>
      </c>
      <c r="C59" s="72">
        <v>29</v>
      </c>
      <c r="D59" s="72">
        <v>175</v>
      </c>
      <c r="E59" s="37">
        <f>IF(C59=0,"",D59/B59)</f>
        <v>10.294117647058824</v>
      </c>
      <c r="F59" s="53">
        <f>IF(C59=0,"",B59/C59)</f>
        <v>0.58620689655172409</v>
      </c>
      <c r="G59" s="72">
        <v>2</v>
      </c>
      <c r="H59" s="74">
        <v>2</v>
      </c>
      <c r="J59" s="51"/>
      <c r="K59" s="46" t="s">
        <v>34</v>
      </c>
      <c r="L59" s="154">
        <f>SUM(L56:N58)</f>
        <v>12</v>
      </c>
      <c r="M59" s="155"/>
      <c r="N59" s="156"/>
    </row>
    <row r="60" spans="1:15" ht="13">
      <c r="A60" s="49"/>
    </row>
    <row r="61" spans="1:15" ht="13">
      <c r="A61" s="49"/>
    </row>
    <row r="62" spans="1:15" ht="13">
      <c r="A62" s="138"/>
      <c r="B62" s="139"/>
      <c r="C62" s="139"/>
      <c r="D62" s="139"/>
      <c r="E62" s="139"/>
      <c r="F62" s="139"/>
      <c r="G62" s="139"/>
      <c r="H62" s="139"/>
      <c r="I62" s="139"/>
      <c r="J62" s="140"/>
      <c r="K62" s="140"/>
      <c r="L62" s="140"/>
      <c r="M62" s="140"/>
    </row>
    <row r="63" spans="1:15" ht="13">
      <c r="A63" s="138"/>
      <c r="B63" s="141"/>
      <c r="C63" s="141"/>
      <c r="D63" s="141"/>
      <c r="E63" s="142"/>
      <c r="F63" s="143"/>
      <c r="G63" s="141"/>
      <c r="H63" s="141"/>
      <c r="I63" s="140"/>
      <c r="J63" s="140"/>
      <c r="K63" s="140"/>
      <c r="L63" s="140"/>
      <c r="M63" s="140"/>
    </row>
    <row r="64" spans="1:1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</row>
    <row r="65" spans="1:13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</row>
    <row r="66" spans="1:13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</row>
    <row r="67" spans="1:13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</row>
    <row r="68" spans="1:13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</row>
  </sheetData>
  <mergeCells count="5">
    <mergeCell ref="L58:N58"/>
    <mergeCell ref="L59:N59"/>
    <mergeCell ref="K53:L53"/>
    <mergeCell ref="L56:N56"/>
    <mergeCell ref="L57:N57"/>
  </mergeCells>
  <pageMargins left="0.5" right="0.5" top="0.51041666666666663" bottom="0.11458333333333333" header="0.22916666666666666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64"/>
  <sheetViews>
    <sheetView view="pageLayout" topLeftCell="A40" zoomScaleNormal="100" workbookViewId="0">
      <selection activeCell="Q19" sqref="Q19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92" t="s">
        <v>0</v>
      </c>
      <c r="B1" s="92"/>
      <c r="C1" s="92"/>
      <c r="D1" s="2"/>
      <c r="E1" s="93" t="s">
        <v>53</v>
      </c>
      <c r="F1" s="92" t="s">
        <v>95</v>
      </c>
      <c r="G1" s="92"/>
      <c r="H1" s="92"/>
      <c r="I1" s="2"/>
      <c r="J1" s="2"/>
      <c r="K1" s="94">
        <v>43441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1</v>
      </c>
      <c r="C5" s="59">
        <v>4</v>
      </c>
      <c r="D5" s="59">
        <f>IF(SUM(B5:C5)=0,"",(B5*2)+C5)</f>
        <v>6</v>
      </c>
      <c r="E5" s="124"/>
      <c r="F5" s="125"/>
      <c r="G5" s="125"/>
      <c r="H5" s="125"/>
      <c r="I5" s="125"/>
      <c r="K5" s="21" t="str">
        <f>IF(YTD!K5="","",YTD!K5)</f>
        <v>Will Rivers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Chris Shaw</v>
      </c>
      <c r="B6" s="59">
        <v>1</v>
      </c>
      <c r="C6" s="59">
        <v>1</v>
      </c>
      <c r="D6" s="59">
        <f t="shared" ref="D6:D46" si="1">IF(SUM(B6:C6)=0,"",(B6*2)+C6)</f>
        <v>3</v>
      </c>
      <c r="E6" s="124"/>
      <c r="F6" s="125"/>
      <c r="G6" s="125"/>
      <c r="H6" s="125"/>
      <c r="I6" s="125"/>
      <c r="K6" s="21" t="str">
        <f>IF(YTD!K6="","",YTD!K6)</f>
        <v>Isaac Perron</v>
      </c>
      <c r="L6" s="61">
        <v>1</v>
      </c>
      <c r="M6" s="61">
        <v>0</v>
      </c>
      <c r="N6" s="86">
        <f t="shared" si="0"/>
        <v>0</v>
      </c>
      <c r="O6" s="144"/>
    </row>
    <row r="7" spans="1:15">
      <c r="A7" s="120" t="str">
        <f>IF(YTD!A7="","",YTD!A7)</f>
        <v>Colby Wagner</v>
      </c>
      <c r="B7" s="59">
        <v>2</v>
      </c>
      <c r="C7" s="59"/>
      <c r="D7" s="59">
        <f t="shared" si="1"/>
        <v>4</v>
      </c>
      <c r="E7" s="124"/>
      <c r="F7" s="125"/>
      <c r="G7" s="125"/>
      <c r="H7" s="125"/>
      <c r="I7" s="125"/>
      <c r="K7" s="21" t="str">
        <f>IF(YTD!K7="","",YTD!K7)</f>
        <v>Colby Wagner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Ben Wagner</v>
      </c>
      <c r="B8" s="59">
        <v>2</v>
      </c>
      <c r="C8" s="59">
        <v>2</v>
      </c>
      <c r="D8" s="59">
        <f t="shared" si="1"/>
        <v>6</v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Hartl</v>
      </c>
      <c r="B9" s="59">
        <v>3</v>
      </c>
      <c r="C9" s="59">
        <v>6</v>
      </c>
      <c r="D9" s="59">
        <f t="shared" si="1"/>
        <v>12</v>
      </c>
      <c r="E9" s="124"/>
      <c r="F9" s="125"/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Isaac Perron</v>
      </c>
      <c r="B10" s="59"/>
      <c r="C10" s="59">
        <v>4</v>
      </c>
      <c r="D10" s="59">
        <f t="shared" si="1"/>
        <v>4</v>
      </c>
      <c r="E10" s="124"/>
      <c r="F10" s="125"/>
      <c r="G10" s="125"/>
      <c r="H10" s="125">
        <v>1</v>
      </c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>
        <v>2</v>
      </c>
      <c r="C11" s="59">
        <v>7</v>
      </c>
      <c r="D11" s="59">
        <f t="shared" si="1"/>
        <v>11</v>
      </c>
      <c r="E11" s="124"/>
      <c r="F11" s="125"/>
      <c r="G11" s="125"/>
      <c r="H11" s="125"/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/>
      <c r="C12" s="59">
        <v>4</v>
      </c>
      <c r="D12" s="59">
        <f t="shared" si="1"/>
        <v>4</v>
      </c>
      <c r="E12" s="124"/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>
        <v>1</v>
      </c>
      <c r="C13" s="59">
        <v>3</v>
      </c>
      <c r="D13" s="59">
        <f t="shared" si="1"/>
        <v>5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/>
      <c r="C14" s="59">
        <v>1</v>
      </c>
      <c r="D14" s="59">
        <f t="shared" si="1"/>
        <v>1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>
        <v>2</v>
      </c>
      <c r="C15" s="59">
        <v>14</v>
      </c>
      <c r="D15" s="59">
        <f t="shared" si="1"/>
        <v>18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/>
      <c r="C16" s="59">
        <v>1</v>
      </c>
      <c r="D16" s="59">
        <f t="shared" si="1"/>
        <v>1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/>
      <c r="C18" s="59">
        <v>5</v>
      </c>
      <c r="D18" s="59">
        <f t="shared" si="1"/>
        <v>5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/>
      <c r="C19" s="59">
        <v>9</v>
      </c>
      <c r="D19" s="59">
        <f t="shared" si="1"/>
        <v>9</v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1</v>
      </c>
      <c r="M19" s="39" t="str">
        <f>IF(SUM(M5:M18)=0,"",SUM(M5:M18))</f>
        <v/>
      </c>
      <c r="N19" s="147">
        <f>IFERROR(IF(L19="","",M19/L19),0)</f>
        <v>0</v>
      </c>
      <c r="O19" s="40" t="str">
        <f>IF(SUM(O5:O18)=0,"",SUM(O5:O18))</f>
        <v/>
      </c>
    </row>
    <row r="20" spans="1:15" ht="13">
      <c r="A20" s="120" t="str">
        <f>IF(YTD!A20="","",YTD!A20)</f>
        <v>Josh Painter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Penn Hills</v>
      </c>
      <c r="L20" s="71">
        <v>4</v>
      </c>
      <c r="M20" s="70">
        <v>158</v>
      </c>
      <c r="N20" s="86">
        <f>IF(L20=0,"",M20/L20)</f>
        <v>39.5</v>
      </c>
      <c r="O20" s="70">
        <v>1</v>
      </c>
    </row>
    <row r="21" spans="1:15">
      <c r="A21" s="120" t="str">
        <f>IF(YTD!A21="","",YTD!A21)</f>
        <v>Brett Wolgemuth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6</v>
      </c>
      <c r="M26" s="72">
        <v>189</v>
      </c>
      <c r="N26" s="24">
        <f t="shared" ref="N26:N32" si="2">IF(L26=0,"",M26/L26)</f>
        <v>31.5</v>
      </c>
      <c r="O26" s="74">
        <v>0</v>
      </c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Jaun Perez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6</v>
      </c>
      <c r="M31" s="39">
        <f>IF(SUM(M26:M30)=0,"",SUM(M26:M30))</f>
        <v>189</v>
      </c>
      <c r="N31" s="31">
        <f>IF(L31="","",M31/L31)</f>
        <v>31.5</v>
      </c>
      <c r="O31" s="39" t="str">
        <f>IF(SUM(O26:O30)=0,"",SUM(O26:O30))</f>
        <v/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Penn Hills</v>
      </c>
      <c r="L32" s="73">
        <v>7</v>
      </c>
      <c r="M32" s="70">
        <v>229</v>
      </c>
      <c r="N32" s="31">
        <f t="shared" si="2"/>
        <v>32.714285714285715</v>
      </c>
      <c r="O32" s="70"/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>
        <v>1</v>
      </c>
      <c r="M37" s="75">
        <v>45</v>
      </c>
      <c r="N37" s="24">
        <f>IF(L37=0,"",M37/L37)</f>
        <v>45</v>
      </c>
      <c r="O37" s="144">
        <v>1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1</v>
      </c>
      <c r="M40" s="39">
        <f>IF(SUM(M37:M39)=0,"",SUM(M37:M39))</f>
        <v>45</v>
      </c>
      <c r="N40" s="31">
        <f>IF(L40="","",M40/L40)</f>
        <v>45</v>
      </c>
      <c r="O40" s="39">
        <f>IF(SUM(O37:O39)=0,"",SUM(O37:O39))</f>
        <v>1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Penn Hills</v>
      </c>
      <c r="L41" s="73">
        <v>3</v>
      </c>
      <c r="M41" s="73">
        <v>71</v>
      </c>
      <c r="N41" s="31">
        <f>IF(L41=0,"",M41/L41)</f>
        <v>23.666666666666668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14</v>
      </c>
      <c r="C47" s="126">
        <f t="shared" ref="C47:I47" si="3">SUM(C5:C46)</f>
        <v>61</v>
      </c>
      <c r="D47" s="126">
        <f t="shared" si="3"/>
        <v>89</v>
      </c>
      <c r="E47" s="148">
        <f t="shared" si="3"/>
        <v>0</v>
      </c>
      <c r="F47" s="126">
        <f t="shared" si="3"/>
        <v>0</v>
      </c>
      <c r="G47" s="126">
        <f t="shared" si="3"/>
        <v>0</v>
      </c>
      <c r="H47" s="126">
        <f t="shared" si="3"/>
        <v>1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7</v>
      </c>
      <c r="C52" s="61">
        <v>0</v>
      </c>
      <c r="D52" s="61">
        <v>13</v>
      </c>
      <c r="E52" s="61">
        <v>11</v>
      </c>
      <c r="F52" s="61"/>
      <c r="G52" s="145">
        <f>SUM(B52:F52)</f>
        <v>31</v>
      </c>
      <c r="K52" s="47" t="s">
        <v>22</v>
      </c>
      <c r="L52" s="45"/>
      <c r="M52" s="61">
        <v>182</v>
      </c>
      <c r="N52" s="61">
        <v>255</v>
      </c>
      <c r="O52" s="145">
        <f>SUM(M52:N52)</f>
        <v>437</v>
      </c>
    </row>
    <row r="53" spans="1:15" ht="13">
      <c r="A53" s="56" t="str">
        <f>$F$1</f>
        <v>Penn Hills</v>
      </c>
      <c r="B53" s="72">
        <v>6</v>
      </c>
      <c r="C53" s="72">
        <v>12</v>
      </c>
      <c r="D53" s="72">
        <v>18</v>
      </c>
      <c r="E53" s="72">
        <v>0</v>
      </c>
      <c r="F53" s="72"/>
      <c r="G53" s="40">
        <f>SUM(B53:F53)</f>
        <v>36</v>
      </c>
      <c r="K53" s="157" t="str">
        <f>$F$1</f>
        <v>Penn Hills</v>
      </c>
      <c r="L53" s="158"/>
      <c r="M53" s="87">
        <v>136</v>
      </c>
      <c r="N53" s="87">
        <v>195</v>
      </c>
      <c r="O53" s="88">
        <f>SUM(M53:N53)</f>
        <v>331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32</v>
      </c>
      <c r="C56" s="72">
        <v>136</v>
      </c>
      <c r="D56" s="24">
        <f>IF(B56="","",C56/B56)</f>
        <v>4.25</v>
      </c>
      <c r="E56" s="74">
        <v>3</v>
      </c>
      <c r="K56" s="8" t="s">
        <v>45</v>
      </c>
      <c r="L56" s="151">
        <v>5</v>
      </c>
      <c r="M56" s="152"/>
      <c r="N56" s="153"/>
    </row>
    <row r="57" spans="1:15" ht="13">
      <c r="A57" s="49"/>
      <c r="K57" s="46" t="s">
        <v>46</v>
      </c>
      <c r="L57" s="151">
        <v>6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3</v>
      </c>
      <c r="M58" s="152"/>
      <c r="N58" s="153"/>
    </row>
    <row r="59" spans="1:15" ht="13">
      <c r="A59" s="49" t="s">
        <v>44</v>
      </c>
      <c r="B59" s="72">
        <v>10</v>
      </c>
      <c r="C59" s="72">
        <v>16</v>
      </c>
      <c r="D59" s="72">
        <v>195</v>
      </c>
      <c r="E59" s="37">
        <f>IF(C59=0,"",D59/B59)</f>
        <v>19.5</v>
      </c>
      <c r="F59" s="53">
        <f>IF(C59=0,"",B59/C59)</f>
        <v>0.625</v>
      </c>
      <c r="G59" s="72">
        <v>1</v>
      </c>
      <c r="H59" s="74">
        <v>3</v>
      </c>
      <c r="J59" s="51"/>
      <c r="K59" s="46" t="s">
        <v>34</v>
      </c>
      <c r="L59" s="154">
        <f>SUM(L56:N58)</f>
        <v>14</v>
      </c>
      <c r="M59" s="155"/>
      <c r="N59" s="156"/>
    </row>
    <row r="60" spans="1:15" ht="13">
      <c r="A60" s="49"/>
    </row>
    <row r="61" spans="1:15" ht="13">
      <c r="A61" s="49"/>
    </row>
    <row r="62" spans="1:15" ht="13">
      <c r="A62" s="138"/>
      <c r="B62" s="139"/>
      <c r="C62" s="139"/>
      <c r="D62" s="139"/>
      <c r="E62" s="139"/>
      <c r="F62" s="139"/>
      <c r="G62" s="139"/>
      <c r="H62" s="139"/>
      <c r="I62" s="139"/>
      <c r="J62" s="140"/>
      <c r="K62" s="140"/>
    </row>
    <row r="63" spans="1:15" ht="13">
      <c r="A63" s="138"/>
      <c r="B63" s="141"/>
      <c r="C63" s="141"/>
      <c r="D63" s="141"/>
      <c r="E63" s="142"/>
      <c r="F63" s="143"/>
      <c r="G63" s="141"/>
      <c r="H63" s="141"/>
      <c r="I63" s="140"/>
      <c r="J63" s="140"/>
      <c r="K63" s="140"/>
    </row>
    <row r="64" spans="1:1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</row>
  </sheetData>
  <mergeCells count="5">
    <mergeCell ref="L58:N58"/>
    <mergeCell ref="L59:N59"/>
    <mergeCell ref="K53:L53"/>
    <mergeCell ref="L56:N56"/>
    <mergeCell ref="L57:N57"/>
  </mergeCells>
  <pageMargins left="0.5" right="0.5" top="0.5" bottom="0.32291666666666669" header="0.23958333333333334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100" workbookViewId="0">
      <selection activeCell="R16" sqref="R16"/>
    </sheetView>
  </sheetViews>
  <sheetFormatPr defaultRowHeight="12.5"/>
  <cols>
    <col min="1" max="1" width="11.816406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2" customWidth="1"/>
    <col min="11" max="11" width="10.26953125" customWidth="1"/>
    <col min="12" max="12" width="3.26953125" customWidth="1"/>
    <col min="13" max="13" width="6.81640625" customWidth="1"/>
    <col min="14" max="14" width="5" customWidth="1"/>
    <col min="15" max="15" width="5.81640625" customWidth="1"/>
    <col min="16" max="16" width="9.1796875" customWidth="1"/>
  </cols>
  <sheetData>
    <row r="1" spans="1:15" ht="13">
      <c r="A1" s="1" t="s">
        <v>0</v>
      </c>
      <c r="B1" s="1"/>
      <c r="C1" s="1"/>
      <c r="D1" s="2"/>
      <c r="E1" s="1" t="s">
        <v>1</v>
      </c>
      <c r="F1" s="1"/>
      <c r="I1" s="1"/>
      <c r="J1" s="3"/>
      <c r="K1" s="4" t="s">
        <v>96</v>
      </c>
      <c r="L1" s="5"/>
      <c r="M1" s="1"/>
      <c r="N1" s="3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5" t="s">
        <v>9</v>
      </c>
      <c r="B4" s="15" t="s">
        <v>10</v>
      </c>
      <c r="C4" s="15" t="s">
        <v>11</v>
      </c>
      <c r="D4" s="16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7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01" t="s">
        <v>66</v>
      </c>
      <c r="B5" s="23">
        <f>IF(A5="","",'Susq. Twp'!B5+Hemp!B5+War!B5+Wil!B5+Sol!B5+LS!B5+Gspot!B5+Cocal!B5+Etown!B5+CV!B5+DIST1!B5+DIST2!B5+DIST3!B5+DIST4!B5+STATE1!B5+STATE2!B5)</f>
        <v>32</v>
      </c>
      <c r="C5" s="23">
        <f>IF(A5="","",'Susq. Twp'!C5+Hemp!C5+War!C5+Wil!C5+Sol!C5+LS!C5+Gspot!C5+Cocal!C5+Etown!C5+CV!C5+DIST1!C5+DIST2!C5+DIST3!C5+DIST4!C5+STATE1!C5+STATE2!C5)</f>
        <v>39</v>
      </c>
      <c r="D5" s="23">
        <f>IF(SUM(B5:C5)=0,"",(B5*2)+C5)</f>
        <v>103</v>
      </c>
      <c r="E5" s="24">
        <f>IF(A5="","",'Susq. Twp'!E5+Hemp!E5+War!E5+Wil!E5+Sol!E5+LS!E5+Gspot!E5+Cocal!E5+Etown!E5+CV!E5+DIST1!E5+DIST2!E5+DIST3!E5+DIST4!E5+STATE1!E5+STATE2!E5)</f>
        <v>0</v>
      </c>
      <c r="F5" s="23">
        <f>IF(A5="","",'Susq. Twp'!F5+Hemp!F5+War!F5+Wil!F5+Sol!F5+LS!F5+Gspot!F5+Cocal!F5+Etown!F5+CV!F5+DIST1!F5+DIST2!F5+DIST3!F5+DIST4!F5+STATE1!F5+STATE2!F5)</f>
        <v>1</v>
      </c>
      <c r="G5" s="23">
        <f>IF(A5="","",'Susq. Twp'!G5+Hemp!G5+War!G5+Wil!G5+Sol!G5+LS!G5+Gspot!G5+Cocal!G5+Etown!G5+CV!G5+DIST1!G5+DIST2!G5+DIST3!G5+DIST4!G5+STATE1!G5+STATE2!G5)</f>
        <v>0</v>
      </c>
      <c r="H5" s="23">
        <f>IF(A5="","",'Susq. Twp'!H5+Hemp!H5+War!H5+Wil!H5+Sol!H5+LS!H5+Gspot!H5+Cocal!H5+Etown!H5+CV!H5+DIST1!H5+DIST2!H5+DIST3!H5+DIST4!H5+STATE1!H5+STATE2!H5)</f>
        <v>2</v>
      </c>
      <c r="I5" s="23">
        <f>IF(A5="","",'Susq. Twp'!I5+Hemp!I5+War!I5+Wil!I5+Sol!I5+LS!I5+Gspot!I5+Cocal!I5+Etown!I5+CV!I5+DIST1!I5+DIST2!I5+DIST3!I5+DIST4!I5+STATE1!I5+STATE2!I5)</f>
        <v>0</v>
      </c>
      <c r="K5" s="84" t="s">
        <v>72</v>
      </c>
      <c r="L5" s="23">
        <f>IF(K5="","",'Susq. Twp'!L5+Hemp!L5+War!L5+Wil!L5+Sol!L5+LS!L5+Gspot!L5+Cocal!L5+Etown!L5+CV!L5+DIST1!L5+DIST2!L5+DIST3!L5+DIST4!L5+STATE1!L5+STATE2!L5)</f>
        <v>4</v>
      </c>
      <c r="M5" s="23">
        <f>IF(K5="","",'Susq. Twp'!M5+Hemp!M5+War!M5+Wil!M5+Sol!M5+LS!M5+Gspot!M5+Cocal!M5+Etown!M5+CV!M5+DIST1!M5+DIST2!M5+DIST3!M5+DIST4!M5+STATE1!M5+STATE2!M5)</f>
        <v>99</v>
      </c>
      <c r="N5" s="24">
        <f>IFERROR(IF(L5="","",M5/L5),0)</f>
        <v>24.75</v>
      </c>
      <c r="O5" s="83">
        <f>IF(K5="","",'Susq. Twp'!O5+Hemp!O5+War!O5+Wil!O5+Sol!O5+LS!O5+Gspot!O5+Cocal!O5+Etown!O5+CV!O5+DIST1!O5+DIST2!O5+DIST3!O5+DIST4!O5+STATE1!O5+STATE2!O5)</f>
        <v>1</v>
      </c>
    </row>
    <row r="6" spans="1:15">
      <c r="A6" s="84" t="s">
        <v>67</v>
      </c>
      <c r="B6" s="23">
        <f>IF(A6="","",'Susq. Twp'!B6+Hemp!B6+War!B6+Wil!B6+Sol!B6+LS!B6+Gspot!B6+Cocal!B6+Etown!B6+CV!B6+DIST1!B6+DIST2!B6+DIST3!B6+DIST4!B6+STATE1!B6+STATE2!B6)</f>
        <v>5</v>
      </c>
      <c r="C6" s="23">
        <f>IF(A6="","",'Susq. Twp'!C6+Hemp!C6+War!C6+Wil!C6+Sol!C6+LS!C6+Gspot!C6+Cocal!C6+Etown!C6+CV!C6+DIST1!C6+DIST2!C6+DIST3!C6+DIST4!C6+STATE1!C6+STATE2!C6)</f>
        <v>4</v>
      </c>
      <c r="D6" s="23">
        <f t="shared" ref="D6:D45" si="0">IF(SUM(B6:C6)=0,"",(B6*2)+C6)</f>
        <v>14</v>
      </c>
      <c r="E6" s="24">
        <f>IF(A6="","",'Susq. Twp'!E6+Hemp!E6+War!E6+Wil!E6+Sol!E6+LS!E6+Gspot!E6+Cocal!E6+Etown!E6+CV!E6+DIST1!E6+DIST2!E6+DIST3!E6+DIST4!E6+STATE1!E6+STATE2!E6)</f>
        <v>0</v>
      </c>
      <c r="F6" s="23">
        <f>IF(A6="","",'Susq. Twp'!F6+Hemp!F6+War!F6+Wil!F6+Sol!F6+LS!F6+Gspot!F6+Cocal!F6+Etown!F6+CV!F6+DIST1!F6+DIST2!F6+DIST3!F6+DIST4!F6+STATE1!F6+STATE2!F6)</f>
        <v>1</v>
      </c>
      <c r="G6" s="23">
        <f>IF(A6="","",'Susq. Twp'!G6+Hemp!G6+War!G6+Wil!G6+Sol!G6+LS!G6+Gspot!G6+Cocal!G6+Etown!G6+CV!G6+DIST1!G6+DIST2!G6+DIST3!G6+DIST4!G6+STATE1!G6+STATE2!G6)</f>
        <v>0</v>
      </c>
      <c r="H6" s="23">
        <f>IF(A6="","",'Susq. Twp'!H6+Hemp!H6+War!H6+Wil!H6+Sol!H6+LS!H6+Gspot!H6+Cocal!H6+Etown!H6+CV!H6+DIST1!H6+DIST2!H6+DIST3!H6+DIST4!H6+STATE1!H6+STATE2!H6)</f>
        <v>0</v>
      </c>
      <c r="I6" s="23">
        <f>IF(A6="","",'Susq. Twp'!I6+Hemp!I6+War!I6+Wil!I6+Sol!I6+LS!I6+Gspot!I6+Cocal!I6+Etown!I6+CV!I6+DIST1!I6+DIST2!I6+DIST3!I6+DIST4!I6+STATE1!I6+STATE2!I6)</f>
        <v>0</v>
      </c>
      <c r="K6" s="84" t="s">
        <v>71</v>
      </c>
      <c r="L6" s="23">
        <f>IF(K6="","",'Susq. Twp'!L6+Hemp!L6+War!L6+Wil!L6+Sol!L6+LS!L6+Gspot!L6+Cocal!L6+Etown!L6+CV!L6+DIST1!L6+DIST2!L6+DIST3!L6+DIST4!L6+STATE1!L6+STATE2!L6)</f>
        <v>8</v>
      </c>
      <c r="M6" s="23">
        <f>IF(K6="","",'Susq. Twp'!M6+Hemp!M6+War!M6+Wil!M6+Sol!M6+LS!M6+Gspot!M6+Cocal!M6+Etown!M6+CV!M6+DIST1!M6+DIST2!M6+DIST3!M6+DIST4!M6+STATE1!M6+STATE2!M6)</f>
        <v>83</v>
      </c>
      <c r="N6" s="24">
        <f t="shared" ref="N6:N18" si="1">IFERROR(IF(L6="","",M6/L6),0)</f>
        <v>10.375</v>
      </c>
      <c r="O6" s="83">
        <f>IF(K6="","",'Susq. Twp'!O6+Hemp!O6+War!O6+Wil!O6+Sol!O6+LS!O6+Gspot!O6+Cocal!O6+Etown!O6+CV!O6+DIST1!O6+DIST2!O6+DIST3!O6+DIST4!O6+STATE1!O6+STATE2!O6)</f>
        <v>0</v>
      </c>
    </row>
    <row r="7" spans="1:15">
      <c r="A7" s="101" t="s">
        <v>68</v>
      </c>
      <c r="B7" s="23">
        <f>IF(A7="","",'Susq. Twp'!B7+Hemp!B7+War!B7+Wil!B7+Sol!B7+LS!B7+Gspot!B7+Cocal!B7+Etown!B7+CV!B7+DIST1!B7+DIST2!B7+DIST3!B7+DIST4!B7+STATE1!B7+STATE2!B7)</f>
        <v>32</v>
      </c>
      <c r="C7" s="23">
        <f>IF(A7="","",'Susq. Twp'!C7+Hemp!C7+War!C7+Wil!C7+Sol!C7+LS!C7+Gspot!C7+Cocal!C7+Etown!C7+CV!C7+DIST1!C7+DIST2!C7+DIST3!C7+DIST4!C7+STATE1!C7+STATE2!C7)</f>
        <v>15</v>
      </c>
      <c r="D7" s="23">
        <f t="shared" si="0"/>
        <v>79</v>
      </c>
      <c r="E7" s="24">
        <f>IF(A7="","",'Susq. Twp'!E7+Hemp!E7+War!E7+Wil!E7+Sol!E7+LS!E7+Gspot!E7+Cocal!E7+Etown!E7+CV!E7+DIST1!E7+DIST2!E7+DIST3!E7+DIST4!E7+STATE1!E7+STATE2!E7)</f>
        <v>1</v>
      </c>
      <c r="F7" s="23">
        <f>IF(A7="","",'Susq. Twp'!F7+Hemp!F7+War!F7+Wil!F7+Sol!F7+LS!F7+Gspot!F7+Cocal!F7+Etown!F7+CV!F7+DIST1!F7+DIST2!F7+DIST3!F7+DIST4!F7+STATE1!F7+STATE2!F7)</f>
        <v>0</v>
      </c>
      <c r="G7" s="23">
        <f>IF(A7="","",'Susq. Twp'!G7+Hemp!G7+War!G7+Wil!G7+Sol!G7+LS!G7+Gspot!G7+Cocal!G7+Etown!G7+CV!G7+DIST1!G7+DIST2!G7+DIST3!G7+DIST4!G7+STATE1!G7+STATE2!G7)</f>
        <v>0</v>
      </c>
      <c r="H7" s="23">
        <f>IF(A7="","",'Susq. Twp'!H7+Hemp!H7+War!H7+Wil!H7+Sol!H7+LS!H7+Gspot!H7+Cocal!H7+Etown!H7+CV!H7+DIST1!H7+DIST2!H7+DIST3!H7+DIST4!H7+STATE1!H7+STATE2!H7)</f>
        <v>4</v>
      </c>
      <c r="I7" s="23">
        <f>IF(A7="","",'Susq. Twp'!I7+Hemp!I7+War!I7+Wil!I7+Sol!I7+LS!I7+Gspot!I7+Cocal!I7+Etown!I7+CV!I7+DIST1!I7+DIST2!I7+DIST3!I7+DIST4!I7+STATE1!I7+STATE2!I7)</f>
        <v>0</v>
      </c>
      <c r="K7" s="85" t="s">
        <v>68</v>
      </c>
      <c r="L7" s="23">
        <f>IF(K7="","",'Susq. Twp'!L7+Hemp!L7+War!L7+Wil!L7+Sol!L7+LS!L7+Gspot!L7+Cocal!L7+Etown!L7+CV!L7+DIST1!L7+DIST2!L7+DIST3!L7+DIST4!L7+STATE1!L7+STATE2!L7)</f>
        <v>4</v>
      </c>
      <c r="M7" s="23">
        <f>IF(K7="","",'Susq. Twp'!M7+Hemp!M7+War!M7+Wil!M7+Sol!M7+LS!M7+Gspot!M7+Cocal!M7+Etown!M7+CV!M7+DIST1!M7+DIST2!M7+DIST3!M7+DIST4!M7+STATE1!M7+STATE2!M7)</f>
        <v>125</v>
      </c>
      <c r="N7" s="24">
        <f t="shared" si="1"/>
        <v>31.25</v>
      </c>
      <c r="O7" s="83">
        <f>IF(K7="","",'Susq. Twp'!O7+Hemp!O7+War!O7+Wil!O7+Sol!O7+LS!O7+Gspot!O7+Cocal!O7+Etown!O7+CV!O7+DIST1!O7+DIST2!O7+DIST3!O7+DIST4!O7+STATE1!O7+STATE2!O7)</f>
        <v>2</v>
      </c>
    </row>
    <row r="8" spans="1:15">
      <c r="A8" s="101" t="s">
        <v>69</v>
      </c>
      <c r="B8" s="23">
        <f>IF(A8="","",'Susq. Twp'!B8+Hemp!B8+War!B8+Wil!B8+Sol!B8+LS!B8+Gspot!B8+Cocal!B8+Etown!B8+CV!B8+DIST1!B8+DIST2!B8+DIST3!B8+DIST4!B8+STATE1!B8+STATE2!B8)</f>
        <v>19</v>
      </c>
      <c r="C8" s="23">
        <f>IF(A8="","",'Susq. Twp'!C8+Hemp!C8+War!C8+Wil!C8+Sol!C8+LS!C8+Gspot!C8+Cocal!C8+Etown!C8+CV!C8+DIST1!C8+DIST2!C8+DIST3!C8+DIST4!C8+STATE1!C8+STATE2!C8)</f>
        <v>8</v>
      </c>
      <c r="D8" s="23">
        <f t="shared" si="0"/>
        <v>46</v>
      </c>
      <c r="E8" s="24">
        <f>IF(A8="","",'Susq. Twp'!E8+Hemp!E8+War!E8+Wil!E8+Sol!E8+LS!E8+Gspot!E8+Cocal!E8+Etown!E8+CV!E8+DIST1!E8+DIST2!E8+DIST3!E8+DIST4!E8+STATE1!E8+STATE2!E8)</f>
        <v>0</v>
      </c>
      <c r="F8" s="23">
        <f>IF(A8="","",'Susq. Twp'!F8+Hemp!F8+War!F8+Wil!F8+Sol!F8+LS!F8+Gspot!F8+Cocal!F8+Etown!F8+CV!F8+DIST1!F8+DIST2!F8+DIST3!F8+DIST4!F8+STATE1!F8+STATE2!F8)</f>
        <v>1</v>
      </c>
      <c r="G8" s="23">
        <f>IF(A8="","",'Susq. Twp'!G8+Hemp!G8+War!G8+Wil!G8+Sol!G8+LS!G8+Gspot!G8+Cocal!G8+Etown!G8+CV!G8+DIST1!G8+DIST2!G8+DIST3!G8+DIST4!G8+STATE1!G8+STATE2!G8)</f>
        <v>0</v>
      </c>
      <c r="H8" s="23">
        <f>IF(A8="","",'Susq. Twp'!H8+Hemp!H8+War!H8+Wil!H8+Sol!H8+LS!H8+Gspot!H8+Cocal!H8+Etown!H8+CV!H8+DIST1!H8+DIST2!H8+DIST3!H8+DIST4!H8+STATE1!H8+STATE2!H8)</f>
        <v>1</v>
      </c>
      <c r="I8" s="23">
        <f>IF(A8="","",'Susq. Twp'!I8+Hemp!I8+War!I8+Wil!I8+Sol!I8+LS!I8+Gspot!I8+Cocal!I8+Etown!I8+CV!I8+DIST1!I8+DIST2!I8+DIST3!I8+DIST4!I8+STATE1!I8+STATE2!I8)</f>
        <v>0</v>
      </c>
      <c r="K8" s="85" t="s">
        <v>69</v>
      </c>
      <c r="L8" s="23">
        <f>IF(K8="","",'Susq. Twp'!L8+Hemp!L8+War!L8+Wil!L8+Sol!L8+LS!L8+Gspot!L8+Cocal!L8+Etown!L8+CV!L8+DIST1!L8+DIST2!L8+DIST3!L8+DIST4!L8+STATE1!L8+STATE2!L8)</f>
        <v>1</v>
      </c>
      <c r="M8" s="23">
        <f>IF(K8="","",'Susq. Twp'!M8+Hemp!M8+War!M8+Wil!M8+Sol!M8+LS!M8+Gspot!M8+Cocal!M8+Etown!M8+CV!M8+DIST1!M8+DIST2!M8+DIST3!M8+DIST4!M8+STATE1!M8+STATE2!M8)</f>
        <v>0</v>
      </c>
      <c r="N8" s="24">
        <f t="shared" si="1"/>
        <v>0</v>
      </c>
      <c r="O8" s="83">
        <f>IF(K8="","",'Susq. Twp'!O8+Hemp!O8+War!O8+Wil!O8+Sol!O8+LS!O8+Gspot!O8+Cocal!O8+Etown!O8+CV!O8+DIST1!O8+DIST2!O8+DIST3!O8+DIST4!O8+STATE1!O8+STATE2!O8)</f>
        <v>0</v>
      </c>
    </row>
    <row r="9" spans="1:15">
      <c r="A9" s="84" t="s">
        <v>70</v>
      </c>
      <c r="B9" s="23">
        <f>IF(A9="","",'Susq. Twp'!B9+Hemp!B9+War!B9+Wil!B9+Sol!B9+LS!B9+Gspot!B9+Cocal!B9+Etown!B9+CV!B9+DIST1!B9+DIST2!B9+DIST3!B9+DIST4!B9+STATE1!B9+STATE2!B9)</f>
        <v>20</v>
      </c>
      <c r="C9" s="23">
        <f>IF(A9="","",'Susq. Twp'!C9+Hemp!C9+War!C9+Wil!C9+Sol!C9+LS!C9+Gspot!C9+Cocal!C9+Etown!C9+CV!C9+DIST1!C9+DIST2!C9+DIST3!C9+DIST4!C9+STATE1!C9+STATE2!C9)</f>
        <v>49</v>
      </c>
      <c r="D9" s="23">
        <f t="shared" si="0"/>
        <v>89</v>
      </c>
      <c r="E9" s="24">
        <f>IF(A9="","",'Susq. Twp'!E9+Hemp!E9+War!E9+Wil!E9+Sol!E9+LS!E9+Gspot!E9+Cocal!E9+Etown!E9+CV!E9+DIST1!E9+DIST2!E9+DIST3!E9+DIST4!E9+STATE1!E9+STATE2!E9)</f>
        <v>4</v>
      </c>
      <c r="F9" s="23">
        <f>IF(A9="","",'Susq. Twp'!F9+Hemp!F9+War!F9+Wil!F9+Sol!F9+LS!F9+Gspot!F9+Cocal!F9+Etown!F9+CV!F9+DIST1!F9+DIST2!F9+DIST3!F9+DIST4!F9+STATE1!F9+STATE2!F9)</f>
        <v>2</v>
      </c>
      <c r="G9" s="23">
        <f>IF(A9="","",'Susq. Twp'!G9+Hemp!G9+War!G9+Wil!G9+Sol!G9+LS!G9+Gspot!G9+Cocal!G9+Etown!G9+CV!G9+DIST1!G9+DIST2!G9+DIST3!G9+DIST4!G9+STATE1!G9+STATE2!G9)</f>
        <v>1</v>
      </c>
      <c r="H9" s="23">
        <f>IF(A9="","",'Susq. Twp'!H9+Hemp!H9+War!H9+Wil!H9+Sol!H9+LS!H9+Gspot!H9+Cocal!H9+Etown!H9+CV!H9+DIST1!H9+DIST2!H9+DIST3!H9+DIST4!H9+STATE1!H9+STATE2!H9)</f>
        <v>0</v>
      </c>
      <c r="I9" s="23">
        <f>IF(A9="","",'Susq. Twp'!I9+Hemp!I9+War!I9+Wil!I9+Sol!I9+LS!I9+Gspot!I9+Cocal!I9+Etown!I9+CV!I9+DIST1!I9+DIST2!I9+DIST3!I9+DIST4!I9+STATE1!I9+STATE2!I9)</f>
        <v>0</v>
      </c>
      <c r="K9" s="85" t="s">
        <v>66</v>
      </c>
      <c r="L9" s="23">
        <f>IF(K9="","",'Susq. Twp'!L9+Hemp!L9+War!L9+Wil!L9+Sol!L9+LS!L9+Gspot!L9+Cocal!L9+Etown!L9+CV!L9+DIST1!L9+DIST2!L9+DIST3!L9+DIST4!L9+STATE1!L9+STATE2!L9)</f>
        <v>2</v>
      </c>
      <c r="M9" s="23">
        <f>IF(K9="","",'Susq. Twp'!M9+Hemp!M9+War!M9+Wil!M9+Sol!M9+LS!M9+Gspot!M9+Cocal!M9+Etown!M9+CV!M9+DIST1!M9+DIST2!M9+DIST3!M9+DIST4!M9+STATE1!M9+STATE2!M9)</f>
        <v>0</v>
      </c>
      <c r="N9" s="24">
        <f t="shared" si="1"/>
        <v>0</v>
      </c>
      <c r="O9" s="83">
        <f>IF(K9="","",'Susq. Twp'!O9+Hemp!O9+War!O9+Wil!O9+Sol!O9+LS!O9+Gspot!O9+Cocal!O9+Etown!O9+CV!O9+DIST1!O9+DIST2!O9+DIST3!O9+DIST4!O9+STATE1!O9+STATE2!O9)</f>
        <v>0</v>
      </c>
    </row>
    <row r="10" spans="1:15">
      <c r="A10" s="84" t="s">
        <v>71</v>
      </c>
      <c r="B10" s="23">
        <f>IF(A10="","",'Susq. Twp'!B10+Hemp!B10+War!B10+Wil!B10+Sol!B10+LS!B10+Gspot!B10+Cocal!B10+Etown!B10+CV!B10+DIST1!B10+DIST2!B10+DIST3!B10+DIST4!B10+STATE1!B10+STATE2!B10)</f>
        <v>38</v>
      </c>
      <c r="C10" s="23">
        <f>IF(A10="","",'Susq. Twp'!C10+Hemp!C10+War!C10+Wil!C10+Sol!C10+LS!C10+Gspot!C10+Cocal!C10+Etown!C10+CV!C10+DIST1!C10+DIST2!C10+DIST3!C10+DIST4!C10+STATE1!C10+STATE2!C10)</f>
        <v>23</v>
      </c>
      <c r="D10" s="23">
        <f t="shared" si="0"/>
        <v>99</v>
      </c>
      <c r="E10" s="24">
        <f>IF(A10="","",'Susq. Twp'!E10+Hemp!E10+War!E10+Wil!E10+Sol!E10+LS!E10+Gspot!E10+Cocal!E10+Etown!E10+CV!E10+DIST1!E10+DIST2!E10+DIST3!E10+DIST4!E10+STATE1!E10+STATE2!E10)</f>
        <v>1</v>
      </c>
      <c r="F10" s="23">
        <f>IF(A10="","",'Susq. Twp'!F10+Hemp!F10+War!F10+Wil!F10+Sol!F10+LS!F10+Gspot!F10+Cocal!F10+Etown!F10+CV!F10+DIST1!F10+DIST2!F10+DIST3!F10+DIST4!F10+STATE1!F10+STATE2!F10)</f>
        <v>0</v>
      </c>
      <c r="G10" s="23">
        <f>IF(A10="","",'Susq. Twp'!G10+Hemp!G10+War!G10+Wil!G10+Sol!G10+LS!G10+Gspot!G10+Cocal!G10+Etown!G10+CV!G10+DIST1!G10+DIST2!G10+DIST3!G10+DIST4!G10+STATE1!G10+STATE2!G10)</f>
        <v>0</v>
      </c>
      <c r="H10" s="23">
        <f>IF(A10="","",'Susq. Twp'!H10+Hemp!H10+War!H10+Wil!H10+Sol!H10+LS!H10+Gspot!H10+Cocal!H10+Etown!H10+CV!H10+DIST1!H10+DIST2!H10+DIST3!H10+DIST4!H10+STATE1!H10+STATE2!H10)</f>
        <v>8</v>
      </c>
      <c r="I10" s="23">
        <f>IF(A10="","",'Susq. Twp'!I10+Hemp!I10+War!I10+Wil!I10+Sol!I10+LS!I10+Gspot!I10+Cocal!I10+Etown!I10+CV!I10+DIST1!I10+DIST2!I10+DIST3!I10+DIST4!I10+STATE1!I10+STATE2!I10)</f>
        <v>0</v>
      </c>
      <c r="K10" s="85"/>
      <c r="L10" s="23" t="str">
        <f>IF(K10="","",'Susq. Twp'!L10+Hemp!L10+War!L10+Wil!L10+Sol!L10+LS!L10+Gspot!L10+Cocal!L10+Etown!L10+CV!L10+DIST1!L10+DIST2!L10+DIST3!L10+DIST4!L10+STATE1!L10+STATE2!L10)</f>
        <v/>
      </c>
      <c r="M10" s="23" t="str">
        <f>IF(K10="","",'Susq. Twp'!M10+Hemp!M10+War!M10+Wil!M10+Sol!M10+LS!M10+Gspot!M10+Cocal!M10+Etown!M10+CV!M10+DIST1!M10+DIST2!M10+DIST3!M10+DIST4!M10+STATE1!M10+STATE2!M10)</f>
        <v/>
      </c>
      <c r="N10" s="24" t="str">
        <f t="shared" si="1"/>
        <v/>
      </c>
      <c r="O10" s="83" t="str">
        <f>IF(K10="","",'Susq. Twp'!O10+Hemp!O10+War!O10+Wil!O10+Sol!O10+LS!O10+Gspot!O10+Cocal!O10+Etown!O10+CV!O10+DIST1!O10+DIST2!O10+DIST3!O10+DIST4!O10+STATE1!O10+STATE2!O10)</f>
        <v/>
      </c>
    </row>
    <row r="11" spans="1:15">
      <c r="A11" s="84" t="s">
        <v>72</v>
      </c>
      <c r="B11" s="23">
        <f>IF(A11="","",'Susq. Twp'!B11+Hemp!B11+War!B11+Wil!B11+Sol!B11+LS!B11+Gspot!B11+Cocal!B11+Etown!B11+CV!B11+DIST1!B11+DIST2!B11+DIST3!B11+DIST4!B11+STATE1!B11+STATE2!B11)</f>
        <v>56</v>
      </c>
      <c r="C11" s="23">
        <f>IF(A11="","",'Susq. Twp'!C11+Hemp!C11+War!C11+Wil!C11+Sol!C11+LS!C11+Gspot!C11+Cocal!C11+Etown!C11+CV!C11+DIST1!C11+DIST2!C11+DIST3!C11+DIST4!C11+STATE1!C11+STATE2!C11)</f>
        <v>37</v>
      </c>
      <c r="D11" s="23">
        <f t="shared" si="0"/>
        <v>149</v>
      </c>
      <c r="E11" s="24">
        <f>IF(A11="","",'Susq. Twp'!E11+Hemp!E11+War!E11+Wil!E11+Sol!E11+LS!E11+Gspot!E11+Cocal!E11+Etown!E11+CV!E11+DIST1!E11+DIST2!E11+DIST3!E11+DIST4!E11+STATE1!E11+STATE2!E11)</f>
        <v>6</v>
      </c>
      <c r="F11" s="23">
        <f>IF(A11="","",'Susq. Twp'!F11+Hemp!F11+War!F11+Wil!F11+Sol!F11+LS!F11+Gspot!F11+Cocal!F11+Etown!F11+CV!F11+DIST1!F11+DIST2!F11+DIST3!F11+DIST4!F11+STATE1!F11+STATE2!F11)</f>
        <v>1</v>
      </c>
      <c r="G11" s="23">
        <f>IF(A11="","",'Susq. Twp'!G11+Hemp!G11+War!G11+Wil!G11+Sol!G11+LS!G11+Gspot!G11+Cocal!G11+Etown!G11+CV!G11+DIST1!G11+DIST2!G11+DIST3!G11+DIST4!G11+STATE1!G11+STATE2!G11)</f>
        <v>2</v>
      </c>
      <c r="H11" s="23">
        <f>IF(A11="","",'Susq. Twp'!H11+Hemp!H11+War!H11+Wil!H11+Sol!H11+LS!H11+Gspot!H11+Cocal!H11+Etown!H11+CV!H11+DIST1!H11+DIST2!H11+DIST3!H11+DIST4!H11+STATE1!H11+STATE2!H11)</f>
        <v>4</v>
      </c>
      <c r="I11" s="23">
        <f>IF(A11="","",'Susq. Twp'!I11+Hemp!I11+War!I11+Wil!I11+Sol!I11+LS!I11+Gspot!I11+Cocal!I11+Etown!I11+CV!I11+DIST1!I11+DIST2!I11+DIST3!I11+DIST4!I11+STATE1!I11+STATE2!I11)</f>
        <v>0</v>
      </c>
      <c r="K11" s="85"/>
      <c r="L11" s="23" t="str">
        <f>IF(K11="","",'Susq. Twp'!L11+Hemp!L11+War!L11+Wil!L11+Sol!L11+LS!L11+Gspot!L11+Cocal!L11+Etown!L11+CV!L11+DIST1!L11+DIST2!L11+DIST3!L11+DIST4!L11+STATE1!L11+STATE2!L11)</f>
        <v/>
      </c>
      <c r="M11" s="23" t="str">
        <f>IF(K11="","",'Susq. Twp'!M11+Hemp!M11+War!M11+Wil!M11+Sol!M11+LS!M11+Gspot!M11+Cocal!M11+Etown!M11+CV!M11+DIST1!M11+DIST2!M11+DIST3!M11+DIST4!M11+STATE1!M11+STATE2!M11)</f>
        <v/>
      </c>
      <c r="N11" s="24" t="str">
        <f t="shared" si="1"/>
        <v/>
      </c>
      <c r="O11" s="83" t="str">
        <f>IF(K11="","",'Susq. Twp'!O11+Hemp!O11+War!O11+Wil!O11+Sol!O11+LS!O11+Gspot!O11+Cocal!O11+Etown!O11+CV!O11+DIST1!O11+DIST2!O11+DIST3!O11+DIST4!O11+STATE1!O11+STATE2!O11)</f>
        <v/>
      </c>
    </row>
    <row r="12" spans="1:15">
      <c r="A12" s="84" t="s">
        <v>73</v>
      </c>
      <c r="B12" s="23">
        <f>IF(A12="","",'Susq. Twp'!B12+Hemp!B12+War!B12+Wil!B12+Sol!B12+LS!B12+Gspot!B12+Cocal!B12+Etown!B12+CV!B12+DIST1!B12+DIST2!B12+DIST3!B12+DIST4!B12+STATE1!B12+STATE2!B12)</f>
        <v>36</v>
      </c>
      <c r="C12" s="23">
        <f>IF(A12="","",'Susq. Twp'!C12+Hemp!C12+War!C12+Wil!C12+Sol!C12+LS!C12+Gspot!C12+Cocal!C12+Etown!C12+CV!C12+DIST1!C12+DIST2!C12+DIST3!C12+DIST4!C12+STATE1!C12+STATE2!C12)</f>
        <v>61</v>
      </c>
      <c r="D12" s="23">
        <f t="shared" si="0"/>
        <v>133</v>
      </c>
      <c r="E12" s="24">
        <f>IF(A12="","",'Susq. Twp'!E12+Hemp!E12+War!E12+Wil!E12+Sol!E12+LS!E12+Gspot!E12+Cocal!E12+Etown!E12+CV!E12+DIST1!E12+DIST2!E12+DIST3!E12+DIST4!E12+STATE1!E12+STATE2!E12)</f>
        <v>3.5</v>
      </c>
      <c r="F12" s="23">
        <f>IF(A12="","",'Susq. Twp'!F12+Hemp!F12+War!F12+Wil!F12+Sol!F12+LS!F12+Gspot!F12+Cocal!F12+Etown!F12+CV!F12+DIST1!F12+DIST2!F12+DIST3!F12+DIST4!F12+STATE1!F12+STATE2!F12)</f>
        <v>0</v>
      </c>
      <c r="G12" s="23">
        <f>IF(A12="","",'Susq. Twp'!G12+Hemp!G12+War!G12+Wil!G12+Sol!G12+LS!G12+Gspot!G12+Cocal!G12+Etown!G12+CV!G12+DIST1!G12+DIST2!G12+DIST3!G12+DIST4!G12+STATE1!G12+STATE2!G12)</f>
        <v>0</v>
      </c>
      <c r="H12" s="23">
        <f>IF(A12="","",'Susq. Twp'!H12+Hemp!H12+War!H12+Wil!H12+Sol!H12+LS!H12+Gspot!H12+Cocal!H12+Etown!H12+CV!H12+DIST1!H12+DIST2!H12+DIST3!H12+DIST4!H12+STATE1!H12+STATE2!H12)</f>
        <v>0</v>
      </c>
      <c r="I12" s="23">
        <f>IF(A12="","",'Susq. Twp'!I12+Hemp!I12+War!I12+Wil!I12+Sol!I12+LS!I12+Gspot!I12+Cocal!I12+Etown!I12+CV!I12+DIST1!I12+DIST2!I12+DIST3!I12+DIST4!I12+STATE1!I12+STATE2!I12)</f>
        <v>0</v>
      </c>
      <c r="K12" s="85"/>
      <c r="L12" s="23" t="str">
        <f>IF(K12="","",'Susq. Twp'!L12+Hemp!L12+War!L12+Wil!L12+Sol!L12+LS!L12+Gspot!L12+Cocal!L12+Etown!L12+CV!L12+DIST1!L12+DIST2!L12+DIST3!L12+DIST4!L12+STATE1!L12+STATE2!L12)</f>
        <v/>
      </c>
      <c r="M12" s="23" t="str">
        <f>IF(K12="","",'Susq. Twp'!M12+Hemp!M12+War!M12+Wil!M12+Sol!M12+LS!M12+Gspot!M12+Cocal!M12+Etown!M12+CV!M12+DIST1!M12+DIST2!M12+DIST3!M12+DIST4!M12+STATE1!M12+STATE2!M12)</f>
        <v/>
      </c>
      <c r="N12" s="24" t="str">
        <f t="shared" si="1"/>
        <v/>
      </c>
      <c r="O12" s="83" t="str">
        <f>IF(K12="","",'Susq. Twp'!O12+Hemp!O12+War!O12+Wil!O12+Sol!O12+LS!O12+Gspot!O12+Cocal!O12+Etown!O12+CV!O12+DIST1!O12+DIST2!O12+DIST3!O12+DIST4!O12+STATE1!O12+STATE2!O12)</f>
        <v/>
      </c>
    </row>
    <row r="13" spans="1:15">
      <c r="A13" s="84" t="s">
        <v>74</v>
      </c>
      <c r="B13" s="23">
        <f>IF(A13="","",'Susq. Twp'!B13+Hemp!B13+War!B13+Wil!B13+Sol!B13+LS!B13+Gspot!B13+Cocal!B13+Etown!B13+CV!B13+DIST1!B13+DIST2!B13+DIST3!B13+DIST4!B13+STATE1!B13+STATE2!B13)</f>
        <v>26</v>
      </c>
      <c r="C13" s="23">
        <f>IF(A13="","",'Susq. Twp'!C13+Hemp!C13+War!C13+Wil!C13+Sol!C13+LS!C13+Gspot!C13+Cocal!C13+Etown!C13+CV!C13+DIST1!C13+DIST2!C13+DIST3!C13+DIST4!C13+STATE1!C13+STATE2!C13)</f>
        <v>50</v>
      </c>
      <c r="D13" s="23">
        <f t="shared" si="0"/>
        <v>102</v>
      </c>
      <c r="E13" s="24">
        <f>IF(A13="","",'Susq. Twp'!E13+Hemp!E13+War!E13+Wil!E13+Sol!E13+LS!E13+Gspot!E13+Cocal!E13+Etown!E13+CV!E13+DIST1!E13+DIST2!E13+DIST3!E13+DIST4!E13+STATE1!E13+STATE2!E13)</f>
        <v>4</v>
      </c>
      <c r="F13" s="23">
        <f>IF(A13="","",'Susq. Twp'!F13+Hemp!F13+War!F13+Wil!F13+Sol!F13+LS!F13+Gspot!F13+Cocal!F13+Etown!F13+CV!F13+DIST1!F13+DIST2!F13+DIST3!F13+DIST4!F13+STATE1!F13+STATE2!F13)</f>
        <v>1</v>
      </c>
      <c r="G13" s="23">
        <f>IF(A13="","",'Susq. Twp'!G13+Hemp!G13+War!G13+Wil!G13+Sol!G13+LS!G13+Gspot!G13+Cocal!G13+Etown!G13+CV!G13+DIST1!G13+DIST2!G13+DIST3!G13+DIST4!G13+STATE1!G13+STATE2!G13)</f>
        <v>0</v>
      </c>
      <c r="H13" s="23">
        <f>IF(A13="","",'Susq. Twp'!H13+Hemp!H13+War!H13+Wil!H13+Sol!H13+LS!H13+Gspot!H13+Cocal!H13+Etown!H13+CV!H13+DIST1!H13+DIST2!H13+DIST3!H13+DIST4!H13+STATE1!H13+STATE2!H13)</f>
        <v>0</v>
      </c>
      <c r="I13" s="23">
        <f>IF(A13="","",'Susq. Twp'!I13+Hemp!I13+War!I13+Wil!I13+Sol!I13+LS!I13+Gspot!I13+Cocal!I13+Etown!I13+CV!I13+DIST1!I13+DIST2!I13+DIST3!I13+DIST4!I13+STATE1!I13+STATE2!I13)</f>
        <v>0</v>
      </c>
      <c r="K13" s="85"/>
      <c r="L13" s="23" t="str">
        <f>IF(K13="","",'Susq. Twp'!L13+Hemp!L13+War!L13+Wil!L13+Sol!L13+LS!L13+Gspot!L13+Cocal!L13+Etown!L13+CV!L13+DIST1!L13+DIST2!L13+DIST3!L13+DIST4!L13+STATE1!L13+STATE2!L13)</f>
        <v/>
      </c>
      <c r="M13" s="23" t="str">
        <f>IF(K13="","",'Susq. Twp'!M13+Hemp!M13+War!M13+Wil!M13+Sol!M13+LS!M13+Gspot!M13+Cocal!M13+Etown!M13+CV!M13+DIST1!M13+DIST2!M13+DIST3!M13+DIST4!M13+STATE1!M13+STATE2!M13)</f>
        <v/>
      </c>
      <c r="N13" s="24" t="str">
        <f t="shared" si="1"/>
        <v/>
      </c>
      <c r="O13" s="83" t="str">
        <f>IF(K13="","",'Susq. Twp'!O13+Hemp!O13+War!O13+Wil!O13+Sol!O13+LS!O13+Gspot!O13+Cocal!O13+Etown!O13+CV!O13+DIST1!O13+DIST2!O13+DIST3!O13+DIST4!O13+STATE1!O13+STATE2!O13)</f>
        <v/>
      </c>
    </row>
    <row r="14" spans="1:15">
      <c r="A14" s="84" t="s">
        <v>75</v>
      </c>
      <c r="B14" s="23">
        <f>IF(A14="","",'Susq. Twp'!B14+Hemp!B14+War!B14+Wil!B14+Sol!B14+LS!B14+Gspot!B14+Cocal!B14+Etown!B14+CV!B14+DIST1!B14+DIST2!B14+DIST3!B14+DIST4!B14+STATE1!B14+STATE2!B14)</f>
        <v>21</v>
      </c>
      <c r="C14" s="23">
        <f>IF(A14="","",'Susq. Twp'!C14+Hemp!C14+War!C14+Wil!C14+Sol!C14+LS!C14+Gspot!C14+Cocal!C14+Etown!C14+CV!C14+DIST1!C14+DIST2!C14+DIST3!C14+DIST4!C14+STATE1!C14+STATE2!C14)</f>
        <v>24</v>
      </c>
      <c r="D14" s="23">
        <f t="shared" si="0"/>
        <v>66</v>
      </c>
      <c r="E14" s="24">
        <f>IF(A14="","",'Susq. Twp'!E14+Hemp!E14+War!E14+Wil!E14+Sol!E14+LS!E14+Gspot!E14+Cocal!E14+Etown!E14+CV!E14+DIST1!E14+DIST2!E14+DIST3!E14+DIST4!E14+STATE1!E14+STATE2!E14)</f>
        <v>2</v>
      </c>
      <c r="F14" s="23">
        <f>IF(A14="","",'Susq. Twp'!F14+Hemp!F14+War!F14+Wil!F14+Sol!F14+LS!F14+Gspot!F14+Cocal!F14+Etown!F14+CV!F14+DIST1!F14+DIST2!F14+DIST3!F14+DIST4!F14+STATE1!F14+STATE2!F14)</f>
        <v>0</v>
      </c>
      <c r="G14" s="23">
        <f>IF(A14="","",'Susq. Twp'!G14+Hemp!G14+War!G14+Wil!G14+Sol!G14+LS!G14+Gspot!G14+Cocal!G14+Etown!G14+CV!G14+DIST1!G14+DIST2!G14+DIST3!G14+DIST4!G14+STATE1!G14+STATE2!G14)</f>
        <v>0</v>
      </c>
      <c r="H14" s="23">
        <f>IF(A14="","",'Susq. Twp'!H14+Hemp!H14+War!H14+Wil!H14+Sol!H14+LS!H14+Gspot!H14+Cocal!H14+Etown!H14+CV!H14+DIST1!H14+DIST2!H14+DIST3!H14+DIST4!H14+STATE1!H14+STATE2!H14)</f>
        <v>0</v>
      </c>
      <c r="I14" s="23">
        <f>IF(A14="","",'Susq. Twp'!I14+Hemp!I14+War!I14+Wil!I14+Sol!I14+LS!I14+Gspot!I14+Cocal!I14+Etown!I14+CV!I14+DIST1!I14+DIST2!I14+DIST3!I14+DIST4!I14+STATE1!I14+STATE2!I14)</f>
        <v>0</v>
      </c>
      <c r="K14" s="85"/>
      <c r="L14" s="23" t="str">
        <f>IF(K14="","",'Susq. Twp'!L14+Hemp!L14+War!L14+Wil!L14+Sol!L14+LS!L14+Gspot!L14+Cocal!L14+Etown!L14+CV!L14+DIST1!L14+DIST2!L14+DIST3!L14+DIST4!L14+STATE1!L14+STATE2!L14)</f>
        <v/>
      </c>
      <c r="M14" s="23" t="str">
        <f>IF(K14="","",'Susq. Twp'!M14+Hemp!M14+War!M14+Wil!M14+Sol!M14+LS!M14+Gspot!M14+Cocal!M14+Etown!M14+CV!M14+DIST1!M14+DIST2!M14+DIST3!M14+DIST4!M14+STATE1!M14+STATE2!M14)</f>
        <v/>
      </c>
      <c r="N14" s="24" t="str">
        <f t="shared" si="1"/>
        <v/>
      </c>
      <c r="O14" s="83" t="str">
        <f>IF(K14="","",'Susq. Twp'!O14+Hemp!O14+War!O14+Wil!O14+Sol!O14+LS!O14+Gspot!O14+Cocal!O14+Etown!O14+CV!O14+DIST1!O14+DIST2!O14+DIST3!O14+DIST4!O14+STATE1!O14+STATE2!O14)</f>
        <v/>
      </c>
    </row>
    <row r="15" spans="1:15">
      <c r="A15" s="84" t="s">
        <v>76</v>
      </c>
      <c r="B15" s="23">
        <f>IF(A15="","",'Susq. Twp'!B15+Hemp!B15+War!B15+Wil!B15+Sol!B15+LS!B15+Gspot!B15+Cocal!B15+Etown!B15+CV!B15+DIST1!B15+DIST2!B15+DIST3!B15+DIST4!B15+STATE1!B15+STATE2!B15)</f>
        <v>38</v>
      </c>
      <c r="C15" s="23">
        <f>IF(A15="","",'Susq. Twp'!C15+Hemp!C15+War!C15+Wil!C15+Sol!C15+LS!C15+Gspot!C15+Cocal!C15+Etown!C15+CV!C15+DIST1!C15+DIST2!C15+DIST3!C15+DIST4!C15+STATE1!C15+STATE2!C15)</f>
        <v>96</v>
      </c>
      <c r="D15" s="23">
        <f t="shared" si="0"/>
        <v>172</v>
      </c>
      <c r="E15" s="24">
        <f>IF(A15="","",'Susq. Twp'!E15+Hemp!E15+War!E15+Wil!E15+Sol!E15+LS!E15+Gspot!E15+Cocal!E15+Etown!E15+CV!E15+DIST1!E15+DIST2!E15+DIST3!E15+DIST4!E15+STATE1!E15+STATE2!E15)</f>
        <v>6</v>
      </c>
      <c r="F15" s="23">
        <f>IF(A15="","",'Susq. Twp'!F15+Hemp!F15+War!F15+Wil!F15+Sol!F15+LS!F15+Gspot!F15+Cocal!F15+Etown!F15+CV!F15+DIST1!F15+DIST2!F15+DIST3!F15+DIST4!F15+STATE1!F15+STATE2!F15)</f>
        <v>0</v>
      </c>
      <c r="G15" s="23">
        <f>IF(A15="","",'Susq. Twp'!G15+Hemp!G15+War!G15+Wil!G15+Sol!G15+LS!G15+Gspot!G15+Cocal!G15+Etown!G15+CV!G15+DIST1!G15+DIST2!G15+DIST3!G15+DIST4!G15+STATE1!G15+STATE2!G15)</f>
        <v>0</v>
      </c>
      <c r="H15" s="23">
        <f>IF(A15="","",'Susq. Twp'!H15+Hemp!H15+War!H15+Wil!H15+Sol!H15+LS!H15+Gspot!H15+Cocal!H15+Etown!H15+CV!H15+DIST1!H15+DIST2!H15+DIST3!H15+DIST4!H15+STATE1!H15+STATE2!H15)</f>
        <v>0</v>
      </c>
      <c r="I15" s="23">
        <f>IF(A15="","",'Susq. Twp'!I15+Hemp!I15+War!I15+Wil!I15+Sol!I15+LS!I15+Gspot!I15+Cocal!I15+Etown!I15+CV!I15+DIST1!I15+DIST2!I15+DIST3!I15+DIST4!I15+STATE1!I15+STATE2!I15)</f>
        <v>0</v>
      </c>
      <c r="K15" s="85"/>
      <c r="L15" s="23" t="str">
        <f>IF(K15="","",'Susq. Twp'!L15+Hemp!L15+War!L15+Wil!L15+Sol!L15+LS!L15+Gspot!L15+Cocal!L15+Etown!L15+CV!L15+DIST1!L15+DIST2!L15+DIST3!L15+DIST4!L15+STATE1!L15+STATE2!L15)</f>
        <v/>
      </c>
      <c r="M15" s="23" t="str">
        <f>IF(K15="","",'Susq. Twp'!M15+Hemp!M15+War!M15+Wil!M15+Sol!M15+LS!M15+Gspot!M15+Cocal!M15+Etown!M15+CV!M15+DIST1!M15+DIST2!M15+DIST3!M15+DIST4!M15+STATE1!M15+STATE2!M15)</f>
        <v/>
      </c>
      <c r="N15" s="24" t="str">
        <f t="shared" si="1"/>
        <v/>
      </c>
      <c r="O15" s="83" t="str">
        <f>IF(K15="","",'Susq. Twp'!O15+Hemp!O15+War!O15+Wil!O15+Sol!O15+LS!O15+Gspot!O15+Cocal!O15+Etown!O15+CV!O15+DIST1!O15+DIST2!O15+DIST3!O15+DIST4!O15+STATE1!O15+STATE2!O15)</f>
        <v/>
      </c>
    </row>
    <row r="16" spans="1:15">
      <c r="A16" s="84" t="s">
        <v>77</v>
      </c>
      <c r="B16" s="23">
        <f>IF(A16="","",'Susq. Twp'!B16+Hemp!B16+War!B16+Wil!B16+Sol!B16+LS!B16+Gspot!B16+Cocal!B16+Etown!B16+CV!B16+DIST1!B16+DIST2!B16+DIST3!B16+DIST4!B16+STATE1!B16+STATE2!B16)</f>
        <v>16</v>
      </c>
      <c r="C16" s="23">
        <f>IF(A16="","",'Susq. Twp'!C16+Hemp!C16+War!C16+Wil!C16+Sol!C16+LS!C16+Gspot!C16+Cocal!C16+Etown!C16+CV!C16+DIST1!C16+DIST2!C16+DIST3!C16+DIST4!C16+STATE1!C16+STATE2!C16)</f>
        <v>10</v>
      </c>
      <c r="D16" s="23">
        <f t="shared" si="0"/>
        <v>42</v>
      </c>
      <c r="E16" s="24">
        <f>IF(A16="","",'Susq. Twp'!E16+Hemp!E16+War!E16+Wil!E16+Sol!E16+LS!E16+Gspot!E16+Cocal!E16+Etown!E16+CV!E16+DIST1!E16+DIST2!E16+DIST3!E16+DIST4!E16+STATE1!E16+STATE2!E16)</f>
        <v>1</v>
      </c>
      <c r="F16" s="23">
        <f>IF(A16="","",'Susq. Twp'!F16+Hemp!F16+War!F16+Wil!F16+Sol!F16+LS!F16+Gspot!F16+Cocal!F16+Etown!F16+CV!F16+DIST1!F16+DIST2!F16+DIST3!F16+DIST4!F16+STATE1!F16+STATE2!F16)</f>
        <v>0</v>
      </c>
      <c r="G16" s="23">
        <f>IF(A16="","",'Susq. Twp'!G16+Hemp!G16+War!G16+Wil!G16+Sol!G16+LS!G16+Gspot!G16+Cocal!G16+Etown!G16+CV!G16+DIST1!G16+DIST2!G16+DIST3!G16+DIST4!G16+STATE1!G16+STATE2!G16)</f>
        <v>1</v>
      </c>
      <c r="H16" s="23">
        <f>IF(A16="","",'Susq. Twp'!H16+Hemp!H16+War!H16+Wil!H16+Sol!H16+LS!H16+Gspot!H16+Cocal!H16+Etown!H16+CV!H16+DIST1!H16+DIST2!H16+DIST3!H16+DIST4!H16+STATE1!H16+STATE2!H16)</f>
        <v>0</v>
      </c>
      <c r="I16" s="23">
        <f>IF(A16="","",'Susq. Twp'!I16+Hemp!I16+War!I16+Wil!I16+Sol!I16+LS!I16+Gspot!I16+Cocal!I16+Etown!I16+CV!I16+DIST1!I16+DIST2!I16+DIST3!I16+DIST4!I16+STATE1!I16+STATE2!I16)</f>
        <v>0</v>
      </c>
      <c r="K16" s="85"/>
      <c r="L16" s="23" t="str">
        <f>IF(K16="","",'Susq. Twp'!L16+Hemp!L16+War!L16+Wil!L16+Sol!L16+LS!L16+Gspot!L16+Cocal!L16+Etown!L16+CV!L16+DIST1!L16+DIST2!L16+DIST3!L16+DIST4!L16+STATE1!L16+STATE2!L16)</f>
        <v/>
      </c>
      <c r="M16" s="23" t="str">
        <f>IF(K16="","",'Susq. Twp'!M16+Hemp!M16+War!M16+Wil!M16+Sol!M16+LS!M16+Gspot!M16+Cocal!M16+Etown!M16+CV!M16+DIST1!M16+DIST2!M16+DIST3!M16+DIST4!M16+STATE1!M16+STATE2!M16)</f>
        <v/>
      </c>
      <c r="N16" s="24" t="str">
        <f t="shared" si="1"/>
        <v/>
      </c>
      <c r="O16" s="83" t="str">
        <f>IF(K16="","",'Susq. Twp'!O16+Hemp!O16+War!O16+Wil!O16+Sol!O16+LS!O16+Gspot!O16+Cocal!O16+Etown!O16+CV!O16+DIST1!O16+DIST2!O16+DIST3!O16+DIST4!O16+STATE1!O16+STATE2!O16)</f>
        <v/>
      </c>
    </row>
    <row r="17" spans="1:15">
      <c r="A17" s="84" t="s">
        <v>78</v>
      </c>
      <c r="B17" s="23">
        <f>IF(A17="","",'Susq. Twp'!B17+Hemp!B17+War!B17+Wil!B17+Sol!B17+LS!B17+Gspot!B17+Cocal!B17+Etown!B17+CV!B17+DIST1!B17+DIST2!B17+DIST3!B17+DIST4!B17+STATE1!B17+STATE2!B17)</f>
        <v>2</v>
      </c>
      <c r="C17" s="23">
        <f>IF(A17="","",'Susq. Twp'!C17+Hemp!C17+War!C17+Wil!C17+Sol!C17+LS!C17+Gspot!C17+Cocal!C17+Etown!C17+CV!C17+DIST1!C17+DIST2!C17+DIST3!C17+DIST4!C17+STATE1!C17+STATE2!C17)</f>
        <v>3</v>
      </c>
      <c r="D17" s="23">
        <f t="shared" si="0"/>
        <v>7</v>
      </c>
      <c r="E17" s="24">
        <f>IF(A17="","",'Susq. Twp'!E17+Hemp!E17+War!E17+Wil!E17+Sol!E17+LS!E17+Gspot!E17+Cocal!E17+Etown!E17+CV!E17+DIST1!E17+DIST2!E17+DIST3!E17+DIST4!E17+STATE1!E17+STATE2!E17)</f>
        <v>0</v>
      </c>
      <c r="F17" s="23">
        <f>IF(A17="","",'Susq. Twp'!F17+Hemp!F17+War!F17+Wil!F17+Sol!F17+LS!F17+Gspot!F17+Cocal!F17+Etown!F17+CV!F17+DIST1!F17+DIST2!F17+DIST3!F17+DIST4!F17+STATE1!F17+STATE2!F17)</f>
        <v>0</v>
      </c>
      <c r="G17" s="23">
        <f>IF(A17="","",'Susq. Twp'!G17+Hemp!G17+War!G17+Wil!G17+Sol!G17+LS!G17+Gspot!G17+Cocal!G17+Etown!G17+CV!G17+DIST1!G17+DIST2!G17+DIST3!G17+DIST4!G17+STATE1!G17+STATE2!G17)</f>
        <v>0</v>
      </c>
      <c r="H17" s="23">
        <f>IF(A17="","",'Susq. Twp'!H17+Hemp!H17+War!H17+Wil!H17+Sol!H17+LS!H17+Gspot!H17+Cocal!H17+Etown!H17+CV!H17+DIST1!H17+DIST2!H17+DIST3!H17+DIST4!H17+STATE1!H17+STATE2!H17)</f>
        <v>0</v>
      </c>
      <c r="I17" s="23">
        <f>IF(A17="","",'Susq. Twp'!I17+Hemp!I17+War!I17+Wil!I17+Sol!I17+LS!I17+Gspot!I17+Cocal!I17+Etown!I17+CV!I17+DIST1!I17+DIST2!I17+DIST3!I17+DIST4!I17+STATE1!I17+STATE2!I17)</f>
        <v>0</v>
      </c>
      <c r="K17" s="85"/>
      <c r="L17" s="23" t="str">
        <f>IF(K17="","",'Susq. Twp'!L17+Hemp!L17+War!L17+Wil!L17+Sol!L17+LS!L17+Gspot!L17+Cocal!L17+Etown!L17+CV!L17+DIST1!L17+DIST2!L17+DIST3!L17+DIST4!L17+STATE1!L17+STATE2!L17)</f>
        <v/>
      </c>
      <c r="M17" s="23" t="str">
        <f>IF(K17="","",'Susq. Twp'!M17+Hemp!M17+War!M17+Wil!M17+Sol!M17+LS!M17+Gspot!M17+Cocal!M17+Etown!M17+CV!M17+DIST1!M17+DIST2!M17+DIST3!M17+DIST4!M17+STATE1!M17+STATE2!M17)</f>
        <v/>
      </c>
      <c r="N17" s="24" t="str">
        <f t="shared" si="1"/>
        <v/>
      </c>
      <c r="O17" s="83" t="str">
        <f>IF(K17="","",'Susq. Twp'!O17+Hemp!O17+War!O17+Wil!O17+Sol!O17+LS!O17+Gspot!O17+Cocal!O17+Etown!O17+CV!O17+DIST1!O17+DIST2!O17+DIST3!O17+DIST4!O17+STATE1!O17+STATE2!O17)</f>
        <v/>
      </c>
    </row>
    <row r="18" spans="1:15">
      <c r="A18" s="84" t="s">
        <v>79</v>
      </c>
      <c r="B18" s="23">
        <f>IF(A18="","",'Susq. Twp'!B18+Hemp!B18+War!B18+Wil!B18+Sol!B18+LS!B18+Gspot!B18+Cocal!B18+Etown!B18+CV!B18+DIST1!B18+DIST2!B18+DIST3!B18+DIST4!B18+STATE1!B18+STATE2!B18)</f>
        <v>9</v>
      </c>
      <c r="C18" s="23">
        <f>IF(A18="","",'Susq. Twp'!C18+Hemp!C18+War!C18+Wil!C18+Sol!C18+LS!C18+Gspot!C18+Cocal!C18+Etown!C18+CV!C18+DIST1!C18+DIST2!C18+DIST3!C18+DIST4!C18+STATE1!C18+STATE2!C18)</f>
        <v>36</v>
      </c>
      <c r="D18" s="23">
        <f t="shared" si="0"/>
        <v>54</v>
      </c>
      <c r="E18" s="24">
        <f>IF(A18="","",'Susq. Twp'!E18+Hemp!E18+War!E18+Wil!E18+Sol!E18+LS!E18+Gspot!E18+Cocal!E18+Etown!E18+CV!E18+DIST1!E18+DIST2!E18+DIST3!E18+DIST4!E18+STATE1!E18+STATE2!E18)</f>
        <v>2</v>
      </c>
      <c r="F18" s="23">
        <f>IF(A18="","",'Susq. Twp'!F18+Hemp!F18+War!F18+Wil!F18+Sol!F18+LS!F18+Gspot!F18+Cocal!F18+Etown!F18+CV!F18+DIST1!F18+DIST2!F18+DIST3!F18+DIST4!F18+STATE1!F18+STATE2!F18)</f>
        <v>1</v>
      </c>
      <c r="G18" s="23">
        <f>IF(A18="","",'Susq. Twp'!G18+Hemp!G18+War!G18+Wil!G18+Sol!G18+LS!G18+Gspot!G18+Cocal!G18+Etown!G18+CV!G18+DIST1!G18+DIST2!G18+DIST3!G18+DIST4!G18+STATE1!G18+STATE2!G18)</f>
        <v>0</v>
      </c>
      <c r="H18" s="23">
        <f>IF(A18="","",'Susq. Twp'!H18+Hemp!H18+War!H18+Wil!H18+Sol!H18+LS!H18+Gspot!H18+Cocal!H18+Etown!H18+CV!H18+DIST1!H18+DIST2!H18+DIST3!H18+DIST4!H18+STATE1!H18+STATE2!H18)</f>
        <v>0</v>
      </c>
      <c r="I18" s="23">
        <f>IF(A18="","",'Susq. Twp'!I18+Hemp!I18+War!I18+Wil!I18+Sol!I18+LS!I18+Gspot!I18+Cocal!I18+Etown!I18+CV!I18+DIST1!I18+DIST2!I18+DIST3!I18+DIST4!I18+STATE1!I18+STATE2!I18)</f>
        <v>0</v>
      </c>
      <c r="K18" s="85"/>
      <c r="L18" s="23" t="str">
        <f>IF(K18="","",'Susq. Twp'!L18+Hemp!L18+War!L18+Wil!L18+Sol!L18+LS!L18+Gspot!L18+Cocal!L18+Etown!L18+CV!L18+DIST1!L18+DIST2!L18+DIST3!L18+DIST4!L18+STATE1!L18+STATE2!L18)</f>
        <v/>
      </c>
      <c r="M18" s="23" t="str">
        <f>IF(K18="","",'Susq. Twp'!M18+Hemp!M18+War!M18+Wil!M18+Sol!M18+LS!M18+Gspot!M18+Cocal!M18+Etown!M18+CV!M18+DIST1!M18+DIST2!M18+DIST3!M18+DIST4!M18+STATE1!M18+STATE2!M18)</f>
        <v/>
      </c>
      <c r="N18" s="24" t="str">
        <f t="shared" si="1"/>
        <v/>
      </c>
      <c r="O18" s="83" t="str">
        <f>IF(K18="","",'Susq. Twp'!O18+Hemp!O18+War!O18+Wil!O18+Sol!O18+LS!O18+Gspot!O18+Cocal!O18+Etown!O18+CV!O18+DIST1!O18+DIST2!O18+DIST3!O18+DIST4!O18+STATE1!O18+STATE2!O18)</f>
        <v/>
      </c>
    </row>
    <row r="19" spans="1:15" ht="13">
      <c r="A19" s="84" t="s">
        <v>80</v>
      </c>
      <c r="B19" s="23">
        <f>IF(A19="","",'Susq. Twp'!B19+Hemp!B19+War!B19+Wil!B19+Sol!B19+LS!B19+Gspot!B19+Cocal!B19+Etown!B19+CV!B19+DIST1!B19+DIST2!B19+DIST3!B19+DIST4!B19+STATE1!B19+STATE2!B19)</f>
        <v>20</v>
      </c>
      <c r="C19" s="23">
        <f>IF(A19="","",'Susq. Twp'!C19+Hemp!C19+War!C19+Wil!C19+Sol!C19+LS!C19+Gspot!C19+Cocal!C19+Etown!C19+CV!C19+DIST1!C19+DIST2!C19+DIST3!C19+DIST4!C19+STATE1!C19+STATE2!C19)</f>
        <v>58</v>
      </c>
      <c r="D19" s="23">
        <f t="shared" si="0"/>
        <v>98</v>
      </c>
      <c r="E19" s="24">
        <f>IF(A19="","",'Susq. Twp'!E19+Hemp!E19+War!E19+Wil!E19+Sol!E19+LS!E19+Gspot!E19+Cocal!E19+Etown!E19+CV!E19+DIST1!E19+DIST2!E19+DIST3!E19+DIST4!E19+STATE1!E19+STATE2!E19)</f>
        <v>5</v>
      </c>
      <c r="F19" s="23">
        <f>IF(A19="","",'Susq. Twp'!F19+Hemp!F19+War!F19+Wil!F19+Sol!F19+LS!F19+Gspot!F19+Cocal!F19+Etown!F19+CV!F19+DIST1!F19+DIST2!F19+DIST3!F19+DIST4!F19+STATE1!F19+STATE2!F19)</f>
        <v>0</v>
      </c>
      <c r="G19" s="23">
        <v>0</v>
      </c>
      <c r="H19" s="23">
        <f>IF(A19="","",'Susq. Twp'!H19+Hemp!H19+War!H19+Wil!H19+Sol!H19+LS!H19+Gspot!H19+Cocal!H19+Etown!H19+CV!H19+DIST1!H19+DIST2!H19+DIST3!H19+DIST4!H19+STATE1!H19+STATE2!H19)</f>
        <v>0</v>
      </c>
      <c r="I19" s="23">
        <f>IF(A19="","",'Susq. Twp'!I19+Hemp!I19+War!I19+Wil!I19+Sol!I19+LS!I19+Gspot!I19+Cocal!I19+Etown!I19+CV!I19+DIST1!I19+DIST2!I19+DIST3!I19+DIST4!I19+STATE1!I19+STATE2!I19)</f>
        <v>0</v>
      </c>
      <c r="K19" s="29" t="s">
        <v>22</v>
      </c>
      <c r="L19" s="30">
        <f>SUM(L5:L18)</f>
        <v>19</v>
      </c>
      <c r="M19" s="30">
        <f>SUM(M5:M18)</f>
        <v>307</v>
      </c>
      <c r="N19" s="31">
        <f>IFERROR(IF(L19="","",M19/L19),0)</f>
        <v>16.157894736842106</v>
      </c>
      <c r="O19" s="30">
        <f>SUM(O4:O17)</f>
        <v>3</v>
      </c>
    </row>
    <row r="20" spans="1:15" ht="13">
      <c r="A20" s="84" t="s">
        <v>81</v>
      </c>
      <c r="B20" s="23">
        <f>IF(A20="","",'Susq. Twp'!B20+Hemp!B20+War!B20+Wil!B20+Sol!B20+LS!B20+Gspot!B20+Cocal!B20+Etown!B20+CV!B20+DIST1!B20+DIST2!B20+DIST3!B20+DIST4!B20+STATE1!B20+STATE2!B20)</f>
        <v>4</v>
      </c>
      <c r="C20" s="23">
        <f>IF(A20="","",'Susq. Twp'!C20+Hemp!C20+War!C20+Wil!C20+Sol!C20+LS!C20+Gspot!C20+Cocal!C20+Etown!C20+CV!C20+DIST1!C20+DIST2!C20+DIST3!C20+DIST4!C20+STATE1!C20+STATE2!C20)</f>
        <v>4</v>
      </c>
      <c r="D20" s="23">
        <f t="shared" si="0"/>
        <v>12</v>
      </c>
      <c r="E20" s="24">
        <f>IF(A20="","",'Susq. Twp'!E20+Hemp!E20+War!E20+Wil!E20+Sol!E20+LS!E20+Gspot!E20+Cocal!E20+Etown!E20+CV!E20+DIST1!E20+DIST2!E20+DIST3!E20+DIST4!E20+STATE1!E20+STATE2!E20)</f>
        <v>0</v>
      </c>
      <c r="F20" s="23">
        <f>IF(A20="","",'Susq. Twp'!F20+Hemp!F20+War!F20+Wil!F20+Sol!F20+LS!F20+Gspot!F20+Cocal!F20+Etown!F20+CV!F20+DIST1!F20+DIST2!F20+DIST3!F20+DIST4!F20+STATE1!F20+STATE2!F20)</f>
        <v>0</v>
      </c>
      <c r="G20" s="23">
        <f>IF(A20="","",'Susq. Twp'!G20+Hemp!G20+War!G20+Wil!G20+Sol!G20+LS!G20+Gspot!G20+Cocal!G20+Etown!G20+CV!G20+DIST1!G20+DIST2!G20+DIST3!G20+DIST4!G20+STATE1!G20+STATE2!G20)</f>
        <v>0</v>
      </c>
      <c r="H20" s="23">
        <f>IF(A20="","",'Susq. Twp'!H20+Hemp!H20+War!H20+Wil!H20+Sol!H20+LS!H20+Gspot!H20+Cocal!H20+Etown!H20+CV!H20+DIST1!H20+DIST2!H20+DIST3!H20+DIST4!H20+STATE1!H20+STATE2!H20)</f>
        <v>0</v>
      </c>
      <c r="I20" s="23">
        <f>IF(A20="","",'Susq. Twp'!I20+Hemp!I20+War!I20+Wil!I20+Sol!I20+LS!I20+Gspot!I20+Cocal!I20+Etown!I20+CV!I20+DIST1!I20+DIST2!I20+DIST3!I20+DIST4!I20+STATE1!I20+STATE2!I20)</f>
        <v>0</v>
      </c>
      <c r="K20" s="33" t="s">
        <v>23</v>
      </c>
      <c r="L20" s="30">
        <f>IF(K20="","",'Susq. Twp'!L20+Hemp!L20+War!L20+Wil!L20+Sol!L20+LS!L20+Gspot!L20+Cocal!L20+Etown!L20+CV!L20+DIST1!L20+DIST2!L20+DIST3!L20+DIST4!L20+STATE1!L20+STATE2!L20)</f>
        <v>11</v>
      </c>
      <c r="M20" s="30">
        <f>IF(K20="","",'Susq. Twp'!M20+Hemp!M20+War!M20+Wil!M20+Sol!M20+LS!M20+Gspot!M20+Cocal!M20+Etown!M20+CV!M20+DIST1!M20+DIST2!M20+DIST3!M20+DIST4!M20+STATE1!M20+STATE2!M20)</f>
        <v>316</v>
      </c>
      <c r="N20" s="146">
        <f>IFERROR(IF(K20="","",M20/L20),0)</f>
        <v>28.727272727272727</v>
      </c>
      <c r="O20" s="30">
        <f>IF(M20="","",'Susq. Twp'!O20+Hemp!O20+War!O20+Wil!O20+Sol!O20+LS!O20+Gspot!O20+Cocal!O20+Etown!O20+CV!O20+DIST1!O20+DIST2!O20+DIST3!O20+DIST4!O20+STATE1!O20+STATE2!O20)</f>
        <v>2</v>
      </c>
    </row>
    <row r="21" spans="1:15">
      <c r="A21" s="84" t="s">
        <v>82</v>
      </c>
      <c r="B21" s="23">
        <f>IF(A21="","",'Susq. Twp'!B21+Hemp!B21+War!B21+Wil!B21+Sol!B21+LS!B21+Gspot!B21+Cocal!B21+Etown!B21+CV!B21+DIST1!B21+DIST2!B21+DIST3!B21+DIST4!B21+STATE1!B21+STATE2!B21)</f>
        <v>2</v>
      </c>
      <c r="C21" s="23">
        <f>IF(A21="","",'Susq. Twp'!C21+Hemp!C21+War!C21+Wil!C21+Sol!C21+LS!C21+Gspot!C21+Cocal!C21+Etown!C21+CV!C21+DIST1!C21+DIST2!C21+DIST3!C21+DIST4!C21+STATE1!C21+STATE2!C21)</f>
        <v>5</v>
      </c>
      <c r="D21" s="23">
        <f t="shared" si="0"/>
        <v>9</v>
      </c>
      <c r="E21" s="24">
        <f>IF(A21="","",'Susq. Twp'!E21+Hemp!E21+War!E21+Wil!E21+Sol!E21+LS!E21+Gspot!E21+Cocal!E21+Etown!E21+CV!E21+DIST1!E21+DIST2!E21+DIST3!E21+DIST4!E21+STATE1!E21+STATE2!E21)</f>
        <v>1</v>
      </c>
      <c r="F21" s="23">
        <f>IF(A21="","",'Susq. Twp'!F21+Hemp!F21+War!F21+Wil!F21+Sol!F21+LS!F21+Gspot!F21+Cocal!F21+Etown!F21+CV!F21+DIST1!F21+DIST2!F21+DIST3!F21+DIST4!F21+STATE1!F21+STATE2!F21)</f>
        <v>0</v>
      </c>
      <c r="G21" s="23">
        <f>IF(A21="","",'Susq. Twp'!G21+Hemp!G21+War!G21+Wil!G21+Sol!G21+LS!G21+Gspot!G21+Cocal!G21+Etown!G21+CV!G21+DIST1!G21+DIST2!G21+DIST3!G21+DIST4!G21+STATE1!G21+STATE2!G21)</f>
        <v>0</v>
      </c>
      <c r="H21" s="23">
        <f>IF(A21="","",'Susq. Twp'!H21+Hemp!H21+War!H21+Wil!H21+Sol!H21+LS!H21+Gspot!H21+Cocal!H21+Etown!H21+CV!H21+DIST1!H21+DIST2!H21+DIST3!H21+DIST4!H21+STATE1!H21+STATE2!H21)</f>
        <v>0</v>
      </c>
      <c r="I21" s="23">
        <f>IF(A21="","",'Susq. Twp'!I21+Hemp!I21+War!I21+Wil!I21+Sol!I21+LS!I21+Gspot!I21+Cocal!I21+Etown!I21+CV!I21+DIST1!I21+DIST2!I21+DIST3!I21+DIST4!I21+STATE1!I21+STATE2!I21)</f>
        <v>0</v>
      </c>
    </row>
    <row r="22" spans="1:15">
      <c r="A22" s="84" t="s">
        <v>83</v>
      </c>
      <c r="B22" s="23">
        <f>IF(A22="","",'Susq. Twp'!B22+Hemp!B22+War!B22+Wil!B22+Sol!B22+LS!B22+Gspot!B22+Cocal!B22+Etown!B22+CV!B22+DIST1!B22+DIST2!B22+DIST3!B22+DIST4!B22+STATE1!B22+STATE2!B22)</f>
        <v>5</v>
      </c>
      <c r="C22" s="23">
        <f>IF(A22="","",'Susq. Twp'!C22+Hemp!C22+War!C22+Wil!C22+Sol!C22+LS!C22+Gspot!C22+Cocal!C22+Etown!C22+CV!C22+DIST1!C22+DIST2!C22+DIST3!C22+DIST4!C22+STATE1!C22+STATE2!C22)</f>
        <v>11</v>
      </c>
      <c r="D22" s="23">
        <f t="shared" si="0"/>
        <v>21</v>
      </c>
      <c r="E22" s="24">
        <f>IF(A22="","",'Susq. Twp'!E22+Hemp!E22+War!E22+Wil!E22+Sol!E22+LS!E22+Gspot!E22+Cocal!E22+Etown!E22+CV!E22+DIST1!E22+DIST2!E22+DIST3!E22+DIST4!E22+STATE1!E22+STATE2!E22)</f>
        <v>0.5</v>
      </c>
      <c r="F22" s="23">
        <f>IF(A22="","",'Susq. Twp'!F22+Hemp!F22+War!F22+Wil!F22+Sol!F22+LS!F22+Gspot!F22+Cocal!F22+Etown!F22+CV!F22+DIST1!F22+DIST2!F22+DIST3!F22+DIST4!F22+STATE1!F22+STATE2!F22)</f>
        <v>0</v>
      </c>
      <c r="G22" s="23">
        <f>IF(A22="","",'Susq. Twp'!G22+Hemp!G22+War!G22+Wil!G22+Sol!G22+LS!G22+Gspot!G22+Cocal!G22+Etown!G22+CV!G22+DIST1!G22+DIST2!G22+DIST3!G22+DIST4!G22+STATE1!G22+STATE2!G22)</f>
        <v>0</v>
      </c>
      <c r="H22" s="23">
        <f>IF(A22="","",'Susq. Twp'!H22+Hemp!H22+War!H22+Wil!H22+Sol!H22+LS!H22+Gspot!H22+Cocal!H22+Etown!H22+CV!H22+DIST1!H22+DIST2!H22+DIST3!H22+DIST4!H22+STATE1!H22+STATE2!H22)</f>
        <v>0</v>
      </c>
      <c r="I22" s="23">
        <f>IF(A22="","",'Susq. Twp'!I22+Hemp!I22+War!I22+Wil!I22+Sol!I22+LS!I22+Gspot!I22+Cocal!I22+Etown!I22+CV!I22+DIST1!I22+DIST2!I22+DIST3!I22+DIST4!I22+STATE1!I22+STATE2!I22)</f>
        <v>0</v>
      </c>
    </row>
    <row r="23" spans="1:15">
      <c r="A23" s="84" t="s">
        <v>84</v>
      </c>
      <c r="B23" s="23">
        <f>IF(A23="","",'Susq. Twp'!B23+Hemp!B23+War!B23+Wil!B23+Sol!B23+LS!B23+Gspot!B23+Cocal!B23+Etown!B23+CV!B23+DIST1!B23+DIST2!B23+DIST3!B23+DIST4!B23+STATE1!B23+STATE2!B23)</f>
        <v>3</v>
      </c>
      <c r="C23" s="23">
        <f>IF(A23="","",'Susq. Twp'!C23+Hemp!C23+War!C23+Wil!C23+Sol!C23+LS!C23+Gspot!C23+Cocal!C23+Etown!C23+CV!C23+DIST1!C23+DIST2!C23+DIST3!C23+DIST4!C23+STATE1!C23+STATE2!C23)</f>
        <v>5</v>
      </c>
      <c r="D23" s="23">
        <f t="shared" si="0"/>
        <v>11</v>
      </c>
      <c r="E23" s="24">
        <f>IF(A23="","",'Susq. Twp'!E23+Hemp!E23+War!E23+Wil!E23+Sol!E23+LS!E23+Gspot!E23+Cocal!E23+Etown!E23+CV!E23+DIST1!E23+DIST2!E23+DIST3!E23+DIST4!E23+STATE1!E23+STATE2!E23)</f>
        <v>0</v>
      </c>
      <c r="F23" s="23">
        <f>IF(A23="","",'Susq. Twp'!F23+Hemp!F23+War!F23+Wil!F23+Sol!F23+LS!F23+Gspot!F23+Cocal!F23+Etown!F23+CV!F23+DIST1!F23+DIST2!F23+DIST3!F23+DIST4!F23+STATE1!F23+STATE2!F23)</f>
        <v>0</v>
      </c>
      <c r="G23" s="23">
        <f>IF(A23="","",'Susq. Twp'!G23+Hemp!G23+War!G23+Wil!G23+Sol!G23+LS!G23+Gspot!G23+Cocal!G23+Etown!G23+CV!G23+DIST1!G23+DIST2!G23+DIST3!G23+DIST4!G23+STATE1!G23+STATE2!G23)</f>
        <v>1</v>
      </c>
      <c r="H23" s="23">
        <f>IF(A23="","",'Susq. Twp'!H23+Hemp!H23+War!H23+Wil!H23+Sol!H23+LS!H23+Gspot!H23+Cocal!H23+Etown!H23+CV!H23+DIST1!H23+DIST2!H23+DIST3!H23+DIST4!H23+STATE1!H23+STATE2!H23)</f>
        <v>0</v>
      </c>
      <c r="I23" s="23">
        <f>IF(A23="","",'Susq. Twp'!I23+Hemp!I23+War!I23+Wil!I23+Sol!I23+LS!I23+Gspot!I23+Cocal!I23+Etown!I23+CV!I23+DIST1!I23+DIST2!I23+DIST3!I23+DIST4!I23+STATE1!I23+STATE2!I23)</f>
        <v>0</v>
      </c>
    </row>
    <row r="24" spans="1:15" ht="13">
      <c r="A24" s="84" t="s">
        <v>85</v>
      </c>
      <c r="B24" s="23">
        <f>IF(A24="","",'Susq. Twp'!B24+Hemp!B24+War!B24+Wil!B24+Sol!B24+LS!B24+Gspot!B24+Cocal!B24+Etown!B24+CV!B24+DIST1!B24+DIST2!B24+DIST3!B24+DIST4!B24+STATE1!B24+STATE2!B24)</f>
        <v>0</v>
      </c>
      <c r="C24" s="23">
        <f>IF(A24="","",'Susq. Twp'!C24+Hemp!C24+War!C24+Wil!C24+Sol!C24+LS!C24+Gspot!C24+Cocal!C24+Etown!C24+CV!C24+DIST1!C24+DIST2!C24+DIST3!C24+DIST4!C24+STATE1!C24+STATE2!C24)</f>
        <v>0</v>
      </c>
      <c r="D24" s="23" t="str">
        <f t="shared" si="0"/>
        <v/>
      </c>
      <c r="E24" s="24">
        <f>IF(A24="","",'Susq. Twp'!E24+Hemp!E24+War!E24+Wil!E24+Sol!E24+LS!E24+Gspot!E24+Cocal!E24+Etown!E24+CV!E24+DIST1!E24+DIST2!E24+DIST3!E24+DIST4!E24+STATE1!E24+STATE2!E24)</f>
        <v>0</v>
      </c>
      <c r="F24" s="23">
        <f>IF(A24="","",'Susq. Twp'!F24+Hemp!F24+War!F24+Wil!F24+Sol!F24+LS!F24+Gspot!F24+Cocal!F24+Etown!F24+CV!F24+DIST1!F24+DIST2!F24+DIST3!F24+DIST4!F24+STATE1!F24+STATE2!F24)</f>
        <v>0</v>
      </c>
      <c r="G24" s="23">
        <f>IF(A24="","",'Susq. Twp'!G24+Hemp!G24+War!G24+Wil!G24+Sol!G24+LS!G24+Gspot!G24+Cocal!G24+Etown!G24+CV!G24+DIST1!G24+DIST2!G24+DIST3!G24+DIST4!G24+STATE1!G24+STATE2!G24)</f>
        <v>0</v>
      </c>
      <c r="H24" s="23">
        <f>IF(A24="","",'Susq. Twp'!H24+Hemp!H24+War!H24+Wil!H24+Sol!H24+LS!H24+Gspot!H24+Cocal!H24+Etown!H24+CV!H24+DIST1!H24+DIST2!H24+DIST3!H24+DIST4!H24+STATE1!H24+STATE2!H24)</f>
        <v>0</v>
      </c>
      <c r="I24" s="23">
        <f>IF(A24="","",'Susq. Twp'!I24+Hemp!I24+War!I24+Wil!I24+Sol!I24+LS!I24+Gspot!I24+Cocal!I24+Etown!I24+CV!I24+DIST1!I24+DIST2!I24+DIST3!I24+DIST4!I24+STATE1!I24+STATE2!I24)</f>
        <v>2</v>
      </c>
      <c r="K24" s="36" t="s">
        <v>24</v>
      </c>
    </row>
    <row r="25" spans="1:15" ht="13">
      <c r="A25" s="84" t="s">
        <v>86</v>
      </c>
      <c r="B25" s="23">
        <f>IF(A25="","",'Susq. Twp'!B25+Hemp!B25+War!B25+Wil!B25+Sol!B25+LS!B25+Gspot!B25+Cocal!B25+Etown!B25+CV!B25+DIST1!B25+DIST2!B25+DIST3!B25+DIST4!B25+STATE1!B25+STATE2!B25)</f>
        <v>5</v>
      </c>
      <c r="C25" s="23">
        <f>IF(A25="","",'Susq. Twp'!C25+Hemp!C25+War!C25+Wil!C25+Sol!C25+LS!C25+Gspot!C25+Cocal!C25+Etown!C25+CV!C25+DIST1!C25+DIST2!C25+DIST3!C25+DIST4!C25+STATE1!C25+STATE2!C25)</f>
        <v>8</v>
      </c>
      <c r="D25" s="23">
        <f t="shared" si="0"/>
        <v>18</v>
      </c>
      <c r="E25" s="24">
        <f>IF(A25="","",'Susq. Twp'!E25+Hemp!E25+War!E25+Wil!E25+Sol!E25+LS!E25+Gspot!E25+Cocal!E25+Etown!E25+CV!E25+DIST1!E25+DIST2!E25+DIST3!E25+DIST4!E25+STATE1!E25+STATE2!E25)</f>
        <v>0</v>
      </c>
      <c r="F25" s="23">
        <f>IF(A25="","",'Susq. Twp'!F25+Hemp!F25+War!F25+Wil!F25+Sol!F25+LS!F25+Gspot!F25+Cocal!F25+Etown!F25+CV!F25+DIST1!F25+DIST2!F25+DIST3!F25+DIST4!F25+STATE1!F25+STATE2!F25)</f>
        <v>0</v>
      </c>
      <c r="G25" s="23">
        <f>IF(A25="","",'Susq. Twp'!G25+Hemp!G25+War!G25+Wil!G25+Sol!G25+LS!G25+Gspot!G25+Cocal!G25+Etown!G25+CV!G25+DIST1!G25+DIST2!G25+DIST3!G25+DIST4!G25+STATE1!G25+STATE2!G25)</f>
        <v>0</v>
      </c>
      <c r="H25" s="23">
        <f>IF(A25="","",'Susq. Twp'!H25+Hemp!H25+War!H25+Wil!H25+Sol!H25+LS!H25+Gspot!H25+Cocal!H25+Etown!H25+CV!H25+DIST1!H25+DIST2!H25+DIST3!H25+DIST4!H25+STATE1!H25+STATE2!H25)</f>
        <v>0</v>
      </c>
      <c r="I25" s="23">
        <f>IF(A25="","",'Susq. Twp'!I25+Hemp!I25+War!I25+Wil!I25+Sol!I25+LS!I25+Gspot!I25+Cocal!I25+Etown!I25+CV!I25+DIST1!I25+DIST2!I25+DIST3!I25+DIST4!I25+STATE1!I25+STATE2!I25)</f>
        <v>0</v>
      </c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84" t="s">
        <v>87</v>
      </c>
      <c r="B26" s="23">
        <f>IF(A26="","",'Susq. Twp'!B26+Hemp!B26+War!B26+Wil!B26+Sol!B26+LS!B26+Gspot!B26+Cocal!B26+Etown!B26+CV!B26+DIST1!B26+DIST2!B26+DIST3!B26+DIST4!B26+STATE1!B26+STATE2!B26)</f>
        <v>2</v>
      </c>
      <c r="C26" s="23">
        <f>IF(A26="","",'Susq. Twp'!C26+Hemp!C26+War!C26+Wil!C26+Sol!C26+LS!C26+Gspot!C26+Cocal!C26+Etown!C26+CV!C26+DIST1!C26+DIST2!C26+DIST3!C26+DIST4!C26+STATE1!C26+STATE2!C26)</f>
        <v>0</v>
      </c>
      <c r="D26" s="23">
        <f t="shared" si="0"/>
        <v>4</v>
      </c>
      <c r="E26" s="24">
        <f>IF(A26="","",'Susq. Twp'!E26+Hemp!E26+War!E26+Wil!E26+Sol!E26+LS!E26+Gspot!E26+Cocal!E26+Etown!E26+CV!E26+DIST1!E26+DIST2!E26+DIST3!E26+DIST4!E26+STATE1!E26+STATE2!E26)</f>
        <v>0</v>
      </c>
      <c r="F26" s="23">
        <f>IF(A26="","",'Susq. Twp'!F26+Hemp!F26+War!F26+Wil!F26+Sol!F26+LS!F26+Gspot!F26+Cocal!F26+Etown!F26+CV!F26+DIST1!F26+DIST2!F26+DIST3!F26+DIST4!F26+STATE1!F26+STATE2!F26)</f>
        <v>0</v>
      </c>
      <c r="G26" s="23">
        <f>IF(A26="","",'Susq. Twp'!G26+Hemp!G26+War!G26+Wil!G26+Sol!G26+LS!G26+Gspot!G26+Cocal!G26+Etown!G26+CV!G26+DIST1!G26+DIST2!G26+DIST3!G26+DIST4!G26+STATE1!G26+STATE2!G26)</f>
        <v>0</v>
      </c>
      <c r="H26" s="23">
        <f>IF(A26="","",'Susq. Twp'!H26+Hemp!H26+War!H26+Wil!H26+Sol!H26+LS!H26+Gspot!H26+Cocal!H26+Etown!H26+CV!H26+DIST1!H26+DIST2!H26+DIST3!H26+DIST4!H26+STATE1!H26+STATE2!H26)</f>
        <v>0</v>
      </c>
      <c r="I26" s="23">
        <f>IF(A26="","",'Susq. Twp'!I26+Hemp!I26+War!I26+Wil!I26+Sol!I26+LS!I26+Gspot!I26+Cocal!I26+Etown!I26+CV!I26+DIST1!I26+DIST2!I26+DIST3!I26+DIST4!I26+STATE1!I26+STATE2!I26)</f>
        <v>0</v>
      </c>
      <c r="K26" s="102" t="s">
        <v>87</v>
      </c>
      <c r="L26" s="23">
        <f>IF(K26="","",'Susq. Twp'!L26+Hemp!L26+War!L26+Wil!L26+Sol!L26+LS!L26+Gspot!L26+Cocal!L26+Etown!L26+CV!L26+DIST1!L26+DIST2!L26+DIST3!L26+DIST4!L26+STATE1!L26+STATE2!L26)</f>
        <v>95</v>
      </c>
      <c r="M26" s="23">
        <f>IF(K26="","",'Susq. Twp'!M26+Hemp!M26+War!M26+Wil!M26+Sol!M26+LS!M26+Gspot!M26+Cocal!M26+Etown!M26+CV!M26+DIST1!M26+DIST2!M26+DIST3!M26+DIST4!M26+STATE1!M26+STATE2!M26)</f>
        <v>4544</v>
      </c>
      <c r="N26" s="24">
        <f>IF(L26="","",M26/L26)</f>
        <v>47.831578947368421</v>
      </c>
      <c r="O26" s="83">
        <f>IF(K26="","",'Susq. Twp'!O26+Hemp!O26+War!O26+Wil!O26+Sol!O26+LS!O26+Gspot!O26+Cocal!O26+Etown!O26+CV!O26+DIST1!O26+DIST2!O26+DIST3!O26+DIST4!O26+STATE1!O26+STATE2!O26)</f>
        <v>10</v>
      </c>
    </row>
    <row r="27" spans="1:15">
      <c r="A27" s="84" t="s">
        <v>88</v>
      </c>
      <c r="B27" s="23">
        <f>IF(A27="","",'Susq. Twp'!B27+Hemp!B27+War!B27+Wil!B27+Sol!B27+LS!B27+Gspot!B27+Cocal!B27+Etown!B27+CV!B27+DIST1!B27+DIST2!B27+DIST3!B27+DIST4!B27+STATE1!B27+STATE2!B27)</f>
        <v>0</v>
      </c>
      <c r="C27" s="23">
        <f>IF(A27="","",'Susq. Twp'!C27+Hemp!C27+War!C27+Wil!C27+Sol!C27+LS!C27+Gspot!C27+Cocal!C27+Etown!C27+CV!C27+DIST1!C27+DIST2!C27+DIST3!C27+DIST4!C27+STATE1!C27+STATE2!C27)</f>
        <v>2</v>
      </c>
      <c r="D27" s="23">
        <f t="shared" si="0"/>
        <v>2</v>
      </c>
      <c r="E27" s="24">
        <f>IF(A27="","",'Susq. Twp'!E27+Hemp!E27+War!E27+Wil!E27+Sol!E27+LS!E27+Gspot!E27+Cocal!E27+Etown!E27+CV!E27+DIST1!E27+DIST2!E27+DIST3!E27+DIST4!E27+STATE1!E27+STATE2!E27)</f>
        <v>0</v>
      </c>
      <c r="F27" s="23">
        <f>IF(A27="","",'Susq. Twp'!F27+Hemp!F27+War!F27+Wil!F27+Sol!F27+LS!F27+Gspot!F27+Cocal!F27+Etown!F27+CV!F27+DIST1!F27+DIST2!F27+DIST3!F27+DIST4!F27+STATE1!F27+STATE2!F27)</f>
        <v>0</v>
      </c>
      <c r="G27" s="23">
        <f>IF(A27="","",'Susq. Twp'!G27+Hemp!G27+War!G27+Wil!G27+Sol!G27+LS!G27+Gspot!G27+Cocal!G27+Etown!G27+CV!G27+DIST1!G27+DIST2!G27+DIST3!G27+DIST4!G27+STATE1!G27+STATE2!G27)</f>
        <v>0</v>
      </c>
      <c r="H27" s="23">
        <f>IF(A27="","",'Susq. Twp'!H27+Hemp!H27+War!H27+Wil!H27+Sol!H27+LS!H27+Gspot!H27+Cocal!H27+Etown!H27+CV!H27+DIST1!H27+DIST2!H27+DIST3!H27+DIST4!H27+STATE1!H27+STATE2!H27)</f>
        <v>0</v>
      </c>
      <c r="I27" s="23">
        <f>IF(A27="","",'Susq. Twp'!I27+Hemp!I27+War!I27+Wil!I27+Sol!I27+LS!I27+Gspot!I27+Cocal!I27+Etown!I27+CV!I27+DIST1!I27+DIST2!I27+DIST3!I27+DIST4!I27+STATE1!I27+STATE2!I27)</f>
        <v>0</v>
      </c>
      <c r="K27" s="84" t="s">
        <v>91</v>
      </c>
      <c r="L27" s="23">
        <f>IF(K27="","",'Susq. Twp'!L27+Hemp!L27+War!L27+Wil!L27+Sol!L27+LS!L27+Gspot!L27+Cocal!L27+Etown!L27+CV!L27+DIST1!L27+DIST2!L27+DIST3!L27+DIST4!L27+STATE1!L27+STATE2!L27)</f>
        <v>12</v>
      </c>
      <c r="M27" s="23">
        <v>558</v>
      </c>
      <c r="N27" s="24">
        <v>45.6</v>
      </c>
      <c r="O27" s="83">
        <f>IF(K27="","",'Susq. Twp'!O27+Hemp!O27+War!O27+Wil!O27+Sol!O27+LS!O27+Gspot!O27+Cocal!O27+Etown!O27+CV!O27+DIST1!O27+DIST2!O27+DIST3!O27+DIST4!O27+STATE1!O27+STATE2!O27)</f>
        <v>0</v>
      </c>
    </row>
    <row r="28" spans="1:15">
      <c r="A28" s="84" t="s">
        <v>89</v>
      </c>
      <c r="B28" s="23">
        <f>IF(A28="","",'Susq. Twp'!B28+Hemp!B28+War!B28+Wil!B28+Sol!B28+LS!B28+Gspot!B28+Cocal!B28+Etown!B28+CV!B28+DIST1!B28+DIST2!B28+DIST3!B28+DIST4!B28+STATE1!B28+STATE2!B28)</f>
        <v>5</v>
      </c>
      <c r="C28" s="23">
        <f>IF(A28="","",'Susq. Twp'!C28+Hemp!C28+War!C28+Wil!C28+Sol!C28+LS!C28+Gspot!C28+Cocal!C28+Etown!C28+CV!C28+DIST1!C28+DIST2!C28+DIST3!C28+DIST4!C28+STATE1!C28+STATE2!C28)</f>
        <v>5</v>
      </c>
      <c r="D28" s="23">
        <f t="shared" si="0"/>
        <v>15</v>
      </c>
      <c r="E28" s="24">
        <f>IF(A28="","",'Susq. Twp'!E28+Hemp!E28+War!E28+Wil!E28+Sol!E28+LS!E28+Gspot!E28+Cocal!E28+Etown!E28+CV!E28+DIST1!E28+DIST2!E28+DIST3!E28+DIST4!E28+STATE1!E28+STATE2!E28)</f>
        <v>0</v>
      </c>
      <c r="F28" s="23">
        <f>IF(A28="","",'Susq. Twp'!F28+Hemp!F28+War!F28+Wil!F28+Sol!F28+LS!F28+Gspot!F28+Cocal!F28+Etown!F28+CV!F28+DIST1!F28+DIST2!F28+DIST3!F28+DIST4!F28+STATE1!F28+STATE2!F28)</f>
        <v>0</v>
      </c>
      <c r="G28" s="23">
        <f>IF(A28="","",'Susq. Twp'!G28+Hemp!G28+War!G28+Wil!G28+Sol!G28+LS!G28+Gspot!G28+Cocal!G28+Etown!G28+CV!G28+DIST1!G28+DIST2!G28+DIST3!G28+DIST4!G28+STATE1!G28+STATE2!G28)</f>
        <v>0</v>
      </c>
      <c r="H28" s="23">
        <f>IF(A28="","",'Susq. Twp'!H28+Hemp!H28+War!H28+Wil!H28+Sol!H28+LS!H28+Gspot!H28+Cocal!H28+Etown!H28+CV!H28+DIST1!H28+DIST2!H28+DIST3!H28+DIST4!H28+STATE1!H28+STATE2!H28)</f>
        <v>0</v>
      </c>
      <c r="I28" s="23">
        <f>IF(A28="","",'Susq. Twp'!I28+Hemp!I28+War!I28+Wil!I28+Sol!I28+LS!I28+Gspot!I28+Cocal!I28+Etown!I28+CV!I28+DIST1!I28+DIST2!I28+DIST3!I28+DIST4!I28+STATE1!I28+STATE2!I28)</f>
        <v>0</v>
      </c>
      <c r="K28" s="84"/>
      <c r="L28" s="23" t="str">
        <f>IF(K28="","",'Susq. Twp'!L28+Hemp!L28+War!L28+Wil!L28+Sol!L28+LS!L28+Gspot!L28+Cocal!L28+Etown!L28+CV!L28+DIST1!L28+DIST2!L28+DIST3!L28+DIST4!L28+STATE1!L28+STATE2!L28)</f>
        <v/>
      </c>
      <c r="M28" s="23" t="str">
        <f>IF(K28="","",'Susq. Twp'!M28+Hemp!M28+War!M28+Wil!M28+Sol!M28+LS!M28+Gspot!M28+Cocal!M28+Etown!M28+CV!M28+DIST1!M28+DIST2!M28+DIST3!M28+DIST4!M28+STATE1!M28+STATE2!M28)</f>
        <v/>
      </c>
      <c r="N28" s="24" t="str">
        <f>IF(L28="","",M28/L28)</f>
        <v/>
      </c>
      <c r="O28" s="83" t="str">
        <f>IF(K28="","",'Susq. Twp'!O28+Hemp!O28+War!O28+Wil!O28+Sol!O28+LS!O28+Gspot!O28+Cocal!O28+Etown!O28+CV!O28+DIST1!O28+DIST2!O28+DIST3!O28+DIST4!O28+STATE1!O28+STATE2!O28)</f>
        <v/>
      </c>
    </row>
    <row r="29" spans="1:15">
      <c r="A29" s="84" t="s">
        <v>90</v>
      </c>
      <c r="B29" s="23">
        <f>IF(A29="","",'Susq. Twp'!B29+Hemp!B29+War!B29+Wil!B29+Sol!B29+LS!B29+Gspot!B29+Cocal!B29+Etown!B29+CV!B29+DIST1!B29+DIST2!B29+DIST3!B29+DIST4!B29+STATE1!B29+STATE2!B29)</f>
        <v>0</v>
      </c>
      <c r="C29" s="23">
        <f>IF(A29="","",'Susq. Twp'!C29+Hemp!C29+War!C29+Wil!C29+Sol!C29+LS!C29+Gspot!C29+Cocal!C29+Etown!C29+CV!C29+DIST1!C29+DIST2!C29+DIST3!C29+DIST4!C29+STATE1!C29+STATE2!C29)</f>
        <v>1</v>
      </c>
      <c r="D29" s="23">
        <f t="shared" si="0"/>
        <v>1</v>
      </c>
      <c r="E29" s="24">
        <f>IF(A29="","",'Susq. Twp'!E29+Hemp!E29+War!E29+Wil!E29+Sol!E29+LS!E29+Gspot!E29+Cocal!E29+Etown!E29+CV!E29+DIST1!E29+DIST2!E29+DIST3!E29+DIST4!E29+STATE1!E29+STATE2!E29)</f>
        <v>0</v>
      </c>
      <c r="F29" s="23">
        <f>IF(A29="","",'Susq. Twp'!F29+Hemp!F29+War!F29+Wil!F29+Sol!F29+LS!F29+Gspot!F29+Cocal!F29+Etown!F29+CV!F29+DIST1!F29+DIST2!F29+DIST3!F29+DIST4!F29+STATE1!F29+STATE2!F29)</f>
        <v>0</v>
      </c>
      <c r="G29" s="23">
        <f>IF(A29="","",'Susq. Twp'!G29+Hemp!G29+War!G29+Wil!G29+Sol!G29+LS!G29+Gspot!G29+Cocal!G29+Etown!G29+CV!G29+DIST1!G29+DIST2!G29+DIST3!G29+DIST4!G29+STATE1!G29+STATE2!G29)</f>
        <v>0</v>
      </c>
      <c r="H29" s="23">
        <f>IF(A29="","",'Susq. Twp'!H29+Hemp!H29+War!H29+Wil!H29+Sol!H29+LS!H29+Gspot!H29+Cocal!H29+Etown!H29+CV!H29+DIST1!H29+DIST2!H29+DIST3!H29+DIST4!H29+STATE1!H29+STATE2!H29)</f>
        <v>0</v>
      </c>
      <c r="I29" s="23">
        <f>IF(A29="","",'Susq. Twp'!I29+Hemp!I29+War!I29+Wil!I29+Sol!I29+LS!I29+Gspot!I29+Cocal!I29+Etown!I29+CV!I29+DIST1!I29+DIST2!I29+DIST3!I29+DIST4!I29+STATE1!I29+STATE2!I29)</f>
        <v>0</v>
      </c>
      <c r="K29" s="84"/>
      <c r="L29" s="23" t="str">
        <f>IF(K29="","",'Susq. Twp'!L29+Hemp!L29+War!L29+Wil!L29+Sol!L29+LS!L29+Gspot!L29+Cocal!L29+Etown!L29+CV!L29+DIST1!L29+DIST2!L29+DIST3!L29+DIST4!L29+STATE1!L29+STATE2!L29)</f>
        <v/>
      </c>
      <c r="M29" s="23" t="str">
        <f>IF(K29="","",'Susq. Twp'!M29+Hemp!M29+War!M29+Wil!M29+Sol!M29+LS!M29+Gspot!M29+Cocal!M29+Etown!M29+CV!M29+DIST1!M29+DIST2!M29+DIST3!M29+DIST4!M29+STATE1!M29+STATE2!M29)</f>
        <v/>
      </c>
      <c r="N29" s="24" t="str">
        <f>IF(L29="","",M29/L29)</f>
        <v/>
      </c>
      <c r="O29" s="83" t="str">
        <f>IF(K29="","",'Susq. Twp'!O29+Hemp!O29+War!O29+Wil!O29+Sol!O29+LS!O29+Gspot!O29+Cocal!O29+Etown!O29+CV!O29+DIST1!O29+DIST2!O29+DIST3!O29+DIST4!O29+STATE1!O29+STATE2!O29)</f>
        <v/>
      </c>
    </row>
    <row r="30" spans="1:15">
      <c r="A30" s="84"/>
      <c r="B30" s="23" t="str">
        <f>IF(A30="","",'Susq. Twp'!B30+Hemp!B30+War!B30+Wil!B30+Sol!B30+LS!B30+Gspot!B30+Cocal!B30+Etown!B30+CV!B30+DIST1!B30+DIST2!B30+DIST3!B30+DIST4!B30+STATE1!B30+STATE2!B30)</f>
        <v/>
      </c>
      <c r="C30" s="23" t="str">
        <f>IF(A30="","",'Susq. Twp'!C30+Hemp!C30+War!C30+Wil!C30+Sol!C30+LS!C30+Gspot!C30+Cocal!C30+Etown!C30+CV!C30+DIST1!C30+DIST2!C30+DIST3!C30+DIST4!C30+STATE1!C30+STATE2!C30)</f>
        <v/>
      </c>
      <c r="D30" s="23" t="str">
        <f t="shared" si="0"/>
        <v/>
      </c>
      <c r="E30" s="24" t="str">
        <f>IF(A30="","",'Susq. Twp'!E30+Hemp!E30+War!E30+Wil!E30+Sol!E30+LS!E30+Gspot!E30+Cocal!E30+Etown!E30+CV!E30+DIST1!E30+DIST2!E30+DIST3!E30+DIST4!E30+STATE1!E30+STATE2!E30)</f>
        <v/>
      </c>
      <c r="F30" s="23" t="str">
        <f>IF(A30="","",'Susq. Twp'!F30+Hemp!F30+War!F30+Wil!F30+Sol!F30+LS!F30+Gspot!F30+Cocal!F30+Etown!F30+CV!F30+DIST1!F30+DIST2!F30+DIST3!F30+DIST4!F30+STATE1!F30+STATE2!F30)</f>
        <v/>
      </c>
      <c r="G30" s="23" t="str">
        <f>IF(A30="","",'Susq. Twp'!G30+Hemp!G30+War!G30+Wil!G30+Sol!G30+LS!G30+Gspot!G30+Cocal!G30+Etown!G30+CV!G30+DIST1!G30+DIST2!G30+DIST3!G30+DIST4!G30+STATE1!G30+STATE2!G30)</f>
        <v/>
      </c>
      <c r="H30" s="23" t="str">
        <f>IF(A30="","",'Susq. Twp'!H30+Hemp!H30+War!H30+Wil!H30+Sol!H30+LS!H30+Gspot!H30+Cocal!H30+Etown!H30+CV!H30+DIST1!H30+DIST2!H30+DIST3!H30+DIST4!H30+STATE1!H30+STATE2!H30)</f>
        <v/>
      </c>
      <c r="I30" s="23" t="str">
        <f>IF(A30="","",'Susq. Twp'!I30+Hemp!I30+War!I30+Wil!I30+Sol!I30+LS!I30+Gspot!I30+Cocal!I30+Etown!I30+CV!I30+DIST1!I30+DIST2!I30+DIST3!I30+DIST4!I30+STATE1!I30+STATE2!I30)</f>
        <v/>
      </c>
      <c r="K30" s="84"/>
      <c r="L30" s="23" t="str">
        <f>IF(K30="","",'Susq. Twp'!L30+Hemp!L30+War!L30+Wil!L30+Sol!L30+LS!L30+Gspot!L30+Cocal!L30+Etown!L30+CV!L30+DIST1!L30+DIST2!L30+DIST3!L30+DIST4!L30+STATE1!L30+STATE2!L30)</f>
        <v/>
      </c>
      <c r="M30" s="23" t="str">
        <f>IF(K30="","",'Susq. Twp'!M30+Hemp!M30+War!M30+Wil!M30+Sol!M30+LS!M30+Gspot!M30+Cocal!M30+Etown!M30+CV!M30+DIST1!M30+DIST2!M30+DIST3!M30+DIST4!M30+STATE1!M30+STATE2!M30)</f>
        <v/>
      </c>
      <c r="N30" s="24" t="str">
        <f>IF(L30="","",M30/L30)</f>
        <v/>
      </c>
      <c r="O30" s="83" t="str">
        <f>IF(K30="","",'Susq. Twp'!O30+Hemp!O30+War!O30+Wil!O30+Sol!O30+LS!O30+Gspot!O30+Cocal!O30+Etown!O30+CV!O30+DIST1!O30+DIST2!O30+DIST3!O30+DIST4!O30+STATE1!O30+STATE2!O30)</f>
        <v/>
      </c>
    </row>
    <row r="31" spans="1:15" ht="13">
      <c r="A31" s="84"/>
      <c r="B31" s="23" t="str">
        <f>IF(A31="","",'Susq. Twp'!B31+Hemp!B31+War!B31+Wil!B31+Sol!B31+LS!B31+Gspot!B31+Cocal!B31+Etown!B31+CV!B31+DIST1!B31+DIST2!B31+DIST3!B31+DIST4!B31+STATE1!B31+STATE2!B31)</f>
        <v/>
      </c>
      <c r="C31" s="23" t="str">
        <f>IF(A31="","",'Susq. Twp'!C31+Hemp!C31+War!C31+Wil!C31+Sol!C31+LS!C31+Gspot!C31+Cocal!C31+Etown!C31+CV!C31+DIST1!C31+DIST2!C31+DIST3!C31+DIST4!C31+STATE1!C31+STATE2!C31)</f>
        <v/>
      </c>
      <c r="D31" s="23" t="str">
        <f t="shared" si="0"/>
        <v/>
      </c>
      <c r="E31" s="24" t="str">
        <f>IF(A31="","",'Susq. Twp'!E31+Hemp!E31+War!E31+Wil!E31+Sol!E31+LS!E31+Gspot!E31+Cocal!E31+Etown!E31+CV!E31+DIST1!E31+DIST2!E31+DIST3!E31+DIST4!E31+STATE1!E31+STATE2!E31)</f>
        <v/>
      </c>
      <c r="F31" s="23" t="str">
        <f>IF(A31="","",'Susq. Twp'!F31+Hemp!F31+War!F31+Wil!F31+Sol!F31+LS!F31+Gspot!F31+Cocal!F31+Etown!F31+CV!F31+DIST1!F31+DIST2!F31+DIST3!F31+DIST4!F31+STATE1!F31+STATE2!F31)</f>
        <v/>
      </c>
      <c r="G31" s="23" t="str">
        <f>IF(A31="","",'Susq. Twp'!G31+Hemp!G31+War!G31+Wil!G31+Sol!G31+LS!G31+Gspot!G31+Cocal!G31+Etown!G31+CV!G31+DIST1!G31+DIST2!G31+DIST3!G31+DIST4!G31+STATE1!G31+STATE2!G31)</f>
        <v/>
      </c>
      <c r="H31" s="23" t="str">
        <f>IF(A31="","",'Susq. Twp'!H31+Hemp!H31+War!H31+Wil!H31+Sol!H31+LS!H31+Gspot!H31+Cocal!H31+Etown!H31+CV!H31+DIST1!H31+DIST2!H31+DIST3!H31+DIST4!H31+STATE1!H31+STATE2!H31)</f>
        <v/>
      </c>
      <c r="I31" s="23" t="str">
        <f>IF(A31="","",'Susq. Twp'!I31+Hemp!I31+War!I31+Wil!I31+Sol!I31+LS!I31+Gspot!I31+Cocal!I31+Etown!I31+CV!I31+DIST1!I31+DIST2!I31+DIST3!I31+DIST4!I31+STATE1!I31+STATE2!I31)</f>
        <v/>
      </c>
      <c r="K31" s="38" t="s">
        <v>22</v>
      </c>
      <c r="L31" s="30">
        <f>SUM(L24:L30)</f>
        <v>107</v>
      </c>
      <c r="M31" s="30">
        <f>SUM(M24:M30)</f>
        <v>5102</v>
      </c>
      <c r="N31" s="31">
        <f>IFERROR(IF(L31="","",M31/L31),0)</f>
        <v>47.682242990654203</v>
      </c>
      <c r="O31" s="30">
        <f>SUM(O24:O30)</f>
        <v>10</v>
      </c>
    </row>
    <row r="32" spans="1:15" ht="13">
      <c r="A32" s="84"/>
      <c r="B32" s="23" t="str">
        <f>IF(A32="","",'Susq. Twp'!B32+Hemp!B32+War!B32+Wil!B32+Sol!B32+LS!B32+Gspot!B32+Cocal!B32+Etown!B32+CV!B32+DIST1!B32+DIST2!B32+DIST3!B32+DIST4!B32+STATE1!B32+STATE2!B32)</f>
        <v/>
      </c>
      <c r="C32" s="23" t="str">
        <f>IF(A32="","",'Susq. Twp'!C32+Hemp!C32+War!C32+Wil!C32+Sol!C32+LS!C32+Gspot!C32+Cocal!C32+Etown!C32+CV!C32+DIST1!C32+DIST2!C32+DIST3!C32+DIST4!C32+STATE1!C32+STATE2!C32)</f>
        <v/>
      </c>
      <c r="D32" s="23" t="str">
        <f t="shared" si="0"/>
        <v/>
      </c>
      <c r="E32" s="24" t="str">
        <f>IF(A32="","",'Susq. Twp'!E32+Hemp!E32+War!E32+Wil!E32+Sol!E32+LS!E32+Gspot!E32+Cocal!E32+Etown!E32+CV!E32+DIST1!E32+DIST2!E32+DIST3!E32+DIST4!E32+STATE1!E32+STATE2!E32)</f>
        <v/>
      </c>
      <c r="F32" s="23" t="str">
        <f>IF(A32="","",'Susq. Twp'!F32+Hemp!F32+War!F32+Wil!F32+Sol!F32+LS!F32+Gspot!F32+Cocal!F32+Etown!F32+CV!F32+DIST1!F32+DIST2!F32+DIST3!F32+DIST4!F32+STATE1!F32+STATE2!F32)</f>
        <v/>
      </c>
      <c r="G32" s="23" t="str">
        <f>IF(A32="","",'Susq. Twp'!G32+Hemp!G32+War!G32+Wil!G32+Sol!G32+LS!G32+Gspot!G32+Cocal!G32+Etown!G32+CV!G32+DIST1!G32+DIST2!G32+DIST3!G32+DIST4!G32+STATE1!G32+STATE2!G32)</f>
        <v/>
      </c>
      <c r="H32" s="23" t="str">
        <f>IF(A32="","",'Susq. Twp'!H32+Hemp!H32+War!H32+Wil!H32+Sol!H32+LS!H32+Gspot!H32+Cocal!H32+Etown!H32+CV!H32+DIST1!H32+DIST2!H32+DIST3!H32+DIST4!H32+STATE1!H32+STATE2!H32)</f>
        <v/>
      </c>
      <c r="I32" s="23" t="str">
        <f>IF(A32="","",'Susq. Twp'!I32+Hemp!I32+War!I32+Wil!I32+Sol!I32+LS!I32+Gspot!I32+Cocal!I32+Etown!I32+CV!I32+DIST1!I32+DIST2!I32+DIST3!I32+DIST4!I32+STATE1!I32+STATE2!I32)</f>
        <v/>
      </c>
      <c r="K32" s="41" t="s">
        <v>23</v>
      </c>
      <c r="L32" s="30">
        <f>'Susq. Twp'!L32+Hemp!L32+War!L32+Wil!L32+Sol!L32+LS!L32+Gspot!L32+Cocal!L32+Etown!L32+CV!L32+DIST1!L32+DIST2!L32+DIST3!L32+DIST4!L32+STATE1!L32+STATE2!L32</f>
        <v>46</v>
      </c>
      <c r="M32" s="30">
        <f>'Susq. Twp'!M32+Hemp!M32+War!M32+Wil!M32+Sol!M32+LS!M32+Gspot!M32+Cocal!M32+Etown!M32+CV!M32+DIST1!M32+DIST2!M32+DIST3!M32+DIST4!M32+STATE1!M32+STATE2!M32</f>
        <v>1899</v>
      </c>
      <c r="N32" s="146">
        <f>IFERROR(IF(L32="","",M32/L32),0)</f>
        <v>41.282608695652172</v>
      </c>
      <c r="O32" s="30">
        <f>'Susq. Twp'!O32+Hemp!O32+War!O32+Wil!O32+Sol!O32+LS!O32+Gspot!O32+Cocal!O32+Etown!O32+CV!O32+DIST1!O32+DIST2!O32+DIST3!O32+DIST4!O32+STATE1!O32+STATE2!O32</f>
        <v>1</v>
      </c>
    </row>
    <row r="33" spans="1:15">
      <c r="A33" s="84"/>
      <c r="B33" s="23" t="str">
        <f>IF(A33="","",'Susq. Twp'!B33+Hemp!B33+War!B33+Wil!B33+Sol!B33+LS!B33+Gspot!B33+Cocal!B33+Etown!B33+CV!B33+DIST1!B33+DIST2!B33+DIST3!B33+DIST4!B33+STATE1!B33+STATE2!B33)</f>
        <v/>
      </c>
      <c r="C33" s="23" t="str">
        <f>IF(A33="","",'Susq. Twp'!C33+Hemp!C33+War!C33+Wil!C33+Sol!C33+LS!C33+Gspot!C33+Cocal!C33+Etown!C33+CV!C33+DIST1!C33+DIST2!C33+DIST3!C33+DIST4!C33+STATE1!C33+STATE2!C33)</f>
        <v/>
      </c>
      <c r="D33" s="23" t="str">
        <f t="shared" si="0"/>
        <v/>
      </c>
      <c r="E33" s="24" t="str">
        <f>IF(A33="","",'Susq. Twp'!E33+Hemp!E33+War!E33+Wil!E33+Sol!E33+LS!E33+Gspot!E33+Cocal!E33+Etown!E33+CV!E33+DIST1!E33+DIST2!E33+DIST3!E33+DIST4!E33+STATE1!E33+STATE2!E33)</f>
        <v/>
      </c>
      <c r="F33" s="23" t="str">
        <f>IF(A33="","",'Susq. Twp'!F33+Hemp!F33+War!F33+Wil!F33+Sol!F33+LS!F33+Gspot!F33+Cocal!F33+Etown!F33+CV!F33+DIST1!F33+DIST2!F33+DIST3!F33+DIST4!F33+STATE1!F33+STATE2!F33)</f>
        <v/>
      </c>
      <c r="G33" s="23" t="str">
        <f>IF(A33="","",'Susq. Twp'!G33+Hemp!G33+War!G33+Wil!G33+Sol!G33+LS!G33+Gspot!G33+Cocal!G33+Etown!G33+CV!G33+DIST1!G33+DIST2!G33+DIST3!G33+DIST4!G33+STATE1!G33+STATE2!G33)</f>
        <v/>
      </c>
      <c r="H33" s="23" t="str">
        <f>IF(A33="","",'Susq. Twp'!H33+Hemp!H33+War!H33+Wil!H33+Sol!H33+LS!H33+Gspot!H33+Cocal!H33+Etown!H33+CV!H33+DIST1!H33+DIST2!H33+DIST3!H33+DIST4!H33+STATE1!H33+STATE2!H33)</f>
        <v/>
      </c>
      <c r="I33" s="23" t="str">
        <f>IF(A33="","",'Susq. Twp'!I33+Hemp!I33+War!I33+Wil!I33+Sol!I33+LS!I33+Gspot!I33+Cocal!I33+Etown!I33+CV!I33+DIST1!I33+DIST2!I33+DIST3!I33+DIST4!I33+STATE1!I33+STATE2!I33)</f>
        <v/>
      </c>
    </row>
    <row r="34" spans="1:15">
      <c r="A34" s="84"/>
      <c r="B34" s="23" t="str">
        <f>IF(A34="","",'Susq. Twp'!B34+Hemp!B34+War!B34+Wil!B34+Sol!B34+LS!B34+Gspot!B34+Cocal!B34+Etown!B34+CV!B34+DIST1!B34+DIST2!B34+DIST3!B34+DIST4!B34+STATE1!B34+STATE2!B34)</f>
        <v/>
      </c>
      <c r="C34" s="23" t="str">
        <f>IF(A34="","",'Susq. Twp'!C34+Hemp!C34+War!C34+Wil!C34+Sol!C34+LS!C34+Gspot!C34+Cocal!C34+Etown!C34+CV!C34+DIST1!C34+DIST2!C34+DIST3!C34+DIST4!C34+STATE1!C34+STATE2!C34)</f>
        <v/>
      </c>
      <c r="D34" s="23" t="str">
        <f t="shared" si="0"/>
        <v/>
      </c>
      <c r="E34" s="24" t="str">
        <f>IF(A34="","",'Susq. Twp'!E34+Hemp!E34+War!E34+Wil!E34+Sol!E34+LS!E34+Gspot!E34+Cocal!E34+Etown!E34+CV!E34+DIST1!E34+DIST2!E34+DIST3!E34+DIST4!E34+STATE1!E34+STATE2!E34)</f>
        <v/>
      </c>
      <c r="F34" s="23" t="str">
        <f>IF(A34="","",'Susq. Twp'!F34+Hemp!F34+War!F34+Wil!F34+Sol!F34+LS!F34+Gspot!F34+Cocal!F34+Etown!F34+CV!F34+DIST1!F34+DIST2!F34+DIST3!F34+DIST4!F34+STATE1!F34+STATE2!F34)</f>
        <v/>
      </c>
      <c r="G34" s="23" t="str">
        <f>IF(A34="","",'Susq. Twp'!G34+Hemp!G34+War!G34+Wil!G34+Sol!G34+LS!G34+Gspot!G34+Cocal!G34+Etown!G34+CV!G34+DIST1!G34+DIST2!G34+DIST3!G34+DIST4!G34+STATE1!G34+STATE2!G34)</f>
        <v/>
      </c>
      <c r="H34" s="23" t="str">
        <f>IF(A34="","",'Susq. Twp'!H34+Hemp!H34+War!H34+Wil!H34+Sol!H34+LS!H34+Gspot!H34+Cocal!H34+Etown!H34+CV!H34+DIST1!H34+DIST2!H34+DIST3!H34+DIST4!H34+STATE1!H34+STATE2!H34)</f>
        <v/>
      </c>
      <c r="I34" s="23" t="str">
        <f>IF(A34="","",'Susq. Twp'!I34+Hemp!I34+War!I34+Wil!I34+Sol!I34+LS!I34+Gspot!I34+Cocal!I34+Etown!I34+CV!I34+DIST1!I34+DIST2!I34+DIST3!I34+DIST4!I34+STATE1!I34+STATE2!I34)</f>
        <v/>
      </c>
    </row>
    <row r="35" spans="1:15" ht="13">
      <c r="A35" s="84"/>
      <c r="B35" s="23" t="str">
        <f>IF(A35="","",'Susq. Twp'!B35+Hemp!B35+War!B35+Wil!B35+Sol!B35+LS!B35+Gspot!B35+Cocal!B35+Etown!B35+CV!B35+DIST1!B35+DIST2!B35+DIST3!B35+DIST4!B35+STATE1!B35+STATE2!B35)</f>
        <v/>
      </c>
      <c r="C35" s="23" t="str">
        <f>IF(A35="","",'Susq. Twp'!C35+Hemp!C35+War!C35+Wil!C35+Sol!C35+LS!C35+Gspot!C35+Cocal!C35+Etown!C35+CV!C35+DIST1!C35+DIST2!C35+DIST3!C35+DIST4!C35+STATE1!C35+STATE2!C35)</f>
        <v/>
      </c>
      <c r="D35" s="23" t="str">
        <f t="shared" si="0"/>
        <v/>
      </c>
      <c r="E35" s="24" t="str">
        <f>IF(A35="","",'Susq. Twp'!E35+Hemp!E35+War!E35+Wil!E35+Sol!E35+LS!E35+Gspot!E35+Cocal!E35+Etown!E35+CV!E35+DIST1!E35+DIST2!E35+DIST3!E35+DIST4!E35+STATE1!E35+STATE2!E35)</f>
        <v/>
      </c>
      <c r="F35" s="23" t="str">
        <f>IF(A35="","",'Susq. Twp'!F35+Hemp!F35+War!F35+Wil!F35+Sol!F35+LS!F35+Gspot!F35+Cocal!F35+Etown!F35+CV!F35+DIST1!F35+DIST2!F35+DIST3!F35+DIST4!F35+STATE1!F35+STATE2!F35)</f>
        <v/>
      </c>
      <c r="G35" s="23" t="str">
        <f>IF(A35="","",'Susq. Twp'!G35+Hemp!G35+War!G35+Wil!G35+Sol!G35+LS!G35+Gspot!G35+Cocal!G35+Etown!G35+CV!G35+DIST1!G35+DIST2!G35+DIST3!G35+DIST4!G35+STATE1!G35+STATE2!G35)</f>
        <v/>
      </c>
      <c r="H35" s="23" t="str">
        <f>IF(A35="","",'Susq. Twp'!H35+Hemp!H35+War!H35+Wil!H35+Sol!H35+LS!H35+Gspot!H35+Cocal!H35+Etown!H35+CV!H35+DIST1!H35+DIST2!H35+DIST3!H35+DIST4!H35+STATE1!H35+STATE2!H35)</f>
        <v/>
      </c>
      <c r="I35" s="23" t="str">
        <f>IF(A35="","",'Susq. Twp'!I35+Hemp!I35+War!I35+Wil!I35+Sol!I35+LS!I35+Gspot!I35+Cocal!I35+Etown!I35+CV!I35+DIST1!I35+DIST2!I35+DIST3!I35+DIST4!I35+STATE1!I35+STATE2!I35)</f>
        <v/>
      </c>
      <c r="K35" s="36" t="s">
        <v>28</v>
      </c>
    </row>
    <row r="36" spans="1:15" ht="13">
      <c r="A36" s="84"/>
      <c r="B36" s="23" t="str">
        <f>IF(A36="","",'Susq. Twp'!B36+Hemp!B36+War!B36+Wil!B36+Sol!B36+LS!B36+Gspot!B36+Cocal!B36+Etown!B36+CV!B36+DIST1!B36+DIST2!B36+DIST3!B36+DIST4!B36+STATE1!B36+STATE2!B36)</f>
        <v/>
      </c>
      <c r="C36" s="23" t="str">
        <f>IF(A36="","",'Susq. Twp'!C36+Hemp!C36+War!C36+Wil!C36+Sol!C36+LS!C36+Gspot!C36+Cocal!C36+Etown!C36+CV!C36+DIST1!C36+DIST2!C36+DIST3!C36+DIST4!C36+STATE1!C36+STATE2!C36)</f>
        <v/>
      </c>
      <c r="D36" s="23" t="str">
        <f t="shared" si="0"/>
        <v/>
      </c>
      <c r="E36" s="24" t="str">
        <f>IF(A36="","",'Susq. Twp'!E36+Hemp!E36+War!E36+Wil!E36+Sol!E36+LS!E36+Gspot!E36+Cocal!E36+Etown!E36+CV!E36+DIST1!E36+DIST2!E36+DIST3!E36+DIST4!E36+STATE1!E36+STATE2!E36)</f>
        <v/>
      </c>
      <c r="F36" s="23" t="str">
        <f>IF(A36="","",'Susq. Twp'!F36+Hemp!F36+War!F36+Wil!F36+Sol!F36+LS!F36+Gspot!F36+Cocal!F36+Etown!F36+CV!F36+DIST1!F36+DIST2!F36+DIST3!F36+DIST4!F36+STATE1!F36+STATE2!F36)</f>
        <v/>
      </c>
      <c r="G36" s="23" t="str">
        <f>IF(A36="","",'Susq. Twp'!G36+Hemp!G36+War!G36+Wil!G36+Sol!G36+LS!G36+Gspot!G36+Cocal!G36+Etown!G36+CV!G36+DIST1!G36+DIST2!G36+DIST3!G36+DIST4!G36+STATE1!G36+STATE2!G36)</f>
        <v/>
      </c>
      <c r="H36" s="23" t="str">
        <f>IF(A36="","",'Susq. Twp'!H36+Hemp!H36+War!H36+Wil!H36+Sol!H36+LS!H36+Gspot!H36+Cocal!H36+Etown!H36+CV!H36+DIST1!H36+DIST2!H36+DIST3!H36+DIST4!H36+STATE1!H36+STATE2!H36)</f>
        <v/>
      </c>
      <c r="I36" s="23" t="str">
        <f>IF(A36="","",'Susq. Twp'!I36+Hemp!I36+War!I36+Wil!I36+Sol!I36+LS!I36+Gspot!I36+Cocal!I36+Etown!I36+CV!I36+DIST1!I36+DIST2!I36+DIST3!I36+DIST4!I36+STATE1!I36+STATE2!I36)</f>
        <v/>
      </c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84"/>
      <c r="B37" s="23" t="str">
        <f>IF(A37="","",'Susq. Twp'!B37+Hemp!B37+War!B37+Wil!B37+Sol!B37+LS!B37+Gspot!B37+Cocal!B37+Etown!B37+CV!B37+DIST1!B37+DIST2!B37+DIST3!B37+DIST4!B37+STATE1!B37+STATE2!B37)</f>
        <v/>
      </c>
      <c r="C37" s="23" t="str">
        <f>IF(A37="","",'Susq. Twp'!C37+Hemp!C37+War!C37+Wil!C37+Sol!C37+LS!C37+Gspot!C37+Cocal!C37+Etown!C37+CV!C37+DIST1!C37+DIST2!C37+DIST3!C37+DIST4!C37+STATE1!C37+STATE2!C37)</f>
        <v/>
      </c>
      <c r="D37" s="23" t="str">
        <f t="shared" si="0"/>
        <v/>
      </c>
      <c r="E37" s="24" t="str">
        <f>IF(A37="","",'Susq. Twp'!E37+Hemp!E37+War!E37+Wil!E37+Sol!E37+LS!E37+Gspot!E37+Cocal!E37+Etown!E37+CV!E37+DIST1!E37+DIST2!E37+DIST3!E37+DIST4!E37+STATE1!E37+STATE2!E37)</f>
        <v/>
      </c>
      <c r="F37" s="23" t="str">
        <f>IF(A37="","",'Susq. Twp'!F37+Hemp!F37+War!F37+Wil!F37+Sol!F37+LS!F37+Gspot!F37+Cocal!F37+Etown!F37+CV!F37+DIST1!F37+DIST2!F37+DIST3!F37+DIST4!F37+STATE1!F37+STATE2!F37)</f>
        <v/>
      </c>
      <c r="G37" s="23" t="str">
        <f>IF(A37="","",'Susq. Twp'!G37+Hemp!G37+War!G37+Wil!G37+Sol!G37+LS!G37+Gspot!G37+Cocal!G37+Etown!G37+CV!G37+DIST1!G37+DIST2!G37+DIST3!G37+DIST4!G37+STATE1!G37+STATE2!G37)</f>
        <v/>
      </c>
      <c r="H37" s="23" t="str">
        <f>IF(A37="","",'Susq. Twp'!H37+Hemp!H37+War!H37+Wil!H37+Sol!H37+LS!H37+Gspot!H37+Cocal!H37+Etown!H37+CV!H37+DIST1!H37+DIST2!H37+DIST3!H37+DIST4!H37+STATE1!H37+STATE2!H37)</f>
        <v/>
      </c>
      <c r="I37" s="23" t="str">
        <f>IF(A37="","",'Susq. Twp'!I37+Hemp!I37+War!I37+Wil!I37+Sol!I37+LS!I37+Gspot!I37+Cocal!I37+Etown!I37+CV!I37+DIST1!I37+DIST2!I37+DIST3!I37+DIST4!I37+STATE1!I37+STATE2!I37)</f>
        <v/>
      </c>
      <c r="K37" s="84" t="s">
        <v>68</v>
      </c>
      <c r="L37" s="23">
        <f>IF(K37="","",'Susq. Twp'!L37+Hemp!L37+War!L37+Wil!L37+Sol!L37+LS!L37+Gspot!L37+Cocal!L37+Etown!L37+CV!L37+DIST1!L37+DIST2!L37+DIST3!L37+DIST4!L37+STATE1!L37+STATE2!L37)</f>
        <v>16</v>
      </c>
      <c r="M37" s="23">
        <f>IF(K37="","",'Susq. Twp'!M37+Hemp!M37+War!M37+Wil!M37+Sol!M37+LS!M37+Gspot!M37+Cocal!M37+Etown!M37+CV!M37+DIST1!M37+DIST2!M37+DIST3!M37+DIST4!M37+STATE1!M37+STATE2!M37)</f>
        <v>642</v>
      </c>
      <c r="N37" s="24">
        <f>IF(L37="","",M37/L37)</f>
        <v>40.125</v>
      </c>
      <c r="O37" s="83">
        <f>IF(K37="","",'Susq. Twp'!O37+Hemp!O37+War!O37+Wil!O37+Sol!O37+LS!O37+Gspot!O37+Cocal!O37+Etown!O37+CV!O37+DIST1!O37+DIST2!O37+DIST3!O37+DIST4!O37+STATE1!O37+STATE2!O37)</f>
        <v>5</v>
      </c>
    </row>
    <row r="38" spans="1:15">
      <c r="A38" s="84"/>
      <c r="B38" s="23" t="str">
        <f>IF(A38="","",'Susq. Twp'!B38+Hemp!B38+War!B38+Wil!B38+Sol!B38+LS!B38+Gspot!B38+Cocal!B38+Etown!B38+CV!B38+DIST1!B38+DIST2!B38+DIST3!B38+DIST4!B38+STATE1!B38+STATE2!B38)</f>
        <v/>
      </c>
      <c r="C38" s="23" t="str">
        <f>IF(A38="","",'Susq. Twp'!C38+Hemp!C38+War!C38+Wil!C38+Sol!C38+LS!C38+Gspot!C38+Cocal!C38+Etown!C38+CV!C38+DIST1!C38+DIST2!C38+DIST3!C38+DIST4!C38+STATE1!C38+STATE2!C38)</f>
        <v/>
      </c>
      <c r="D38" s="23" t="str">
        <f t="shared" si="0"/>
        <v/>
      </c>
      <c r="E38" s="24" t="str">
        <f>IF(A38="","",'Susq. Twp'!E38+Hemp!E38+War!E38+Wil!E38+Sol!E38+LS!E38+Gspot!E38+Cocal!E38+Etown!E38+CV!E38+DIST1!E38+DIST2!E38+DIST3!E38+DIST4!E38+STATE1!E38+STATE2!E38)</f>
        <v/>
      </c>
      <c r="F38" s="23" t="str">
        <f>IF(A38="","",'Susq. Twp'!F38+Hemp!F38+War!F38+Wil!F38+Sol!F38+LS!F38+Gspot!F38+Cocal!F38+Etown!F38+CV!F38+DIST1!F38+DIST2!F38+DIST3!F38+DIST4!F38+STATE1!F38+STATE2!F38)</f>
        <v/>
      </c>
      <c r="G38" s="23" t="str">
        <f>IF(A38="","",'Susq. Twp'!G38+Hemp!G38+War!G38+Wil!G38+Sol!G38+LS!G38+Gspot!G38+Cocal!G38+Etown!G38+CV!G38+DIST1!G38+DIST2!G38+DIST3!G38+DIST4!G38+STATE1!G38+STATE2!G38)</f>
        <v/>
      </c>
      <c r="H38" s="23" t="str">
        <f>IF(A38="","",'Susq. Twp'!H38+Hemp!H38+War!H38+Wil!H38+Sol!H38+LS!H38+Gspot!H38+Cocal!H38+Etown!H38+CV!H38+DIST1!H38+DIST2!H38+DIST3!H38+DIST4!H38+STATE1!H38+STATE2!H38)</f>
        <v/>
      </c>
      <c r="I38" s="23" t="str">
        <f>IF(A38="","",'Susq. Twp'!I38+Hemp!I38+War!I38+Wil!I38+Sol!I38+LS!I38+Gspot!I38+Cocal!I38+Etown!I38+CV!I38+DIST1!I38+DIST2!I38+DIST3!I38+DIST4!I38+STATE1!I38+STATE2!I38)</f>
        <v/>
      </c>
      <c r="K38" s="84" t="s">
        <v>71</v>
      </c>
      <c r="L38" s="23">
        <f>IF(K38="","",'Susq. Twp'!L38+Hemp!L38+War!L38+Wil!L38+Sol!L38+LS!L38+Gspot!L38+Cocal!L38+Etown!L38+CV!L38+DIST1!L38+DIST2!L38+DIST3!L38+DIST4!L38+STATE1!L38+STATE2!L38)</f>
        <v>12</v>
      </c>
      <c r="M38" s="23">
        <f>IF(K38="","",'Susq. Twp'!M38+Hemp!M38+War!M38+Wil!M38+Sol!M38+LS!M38+Gspot!M38+Cocal!M38+Etown!M38+CV!M38+DIST1!M38+DIST2!M38+DIST3!M38+DIST4!M38+STATE1!M38+STATE2!M38)</f>
        <v>379</v>
      </c>
      <c r="N38" s="24">
        <f>IF(L38="","",M38/L38)</f>
        <v>31.583333333333332</v>
      </c>
      <c r="O38" s="83">
        <f>IF(K38="","",'Susq. Twp'!O38+Hemp!O38+War!O38+Wil!O38+Sol!O38+LS!O38+Gspot!O38+Cocal!O38+Etown!O38+CV!O38+DIST1!O38+DIST2!O38+DIST3!O38+DIST4!O38+STATE1!O38+STATE2!O38)</f>
        <v>4</v>
      </c>
    </row>
    <row r="39" spans="1:15">
      <c r="A39" s="84"/>
      <c r="B39" s="23" t="str">
        <f>IF(A39="","",'Susq. Twp'!B39+Hemp!B39+War!B39+Wil!B39+Sol!B39+LS!B39+Gspot!B39+Cocal!B39+Etown!B39+CV!B39+DIST1!B39+DIST2!B39+DIST3!B39+DIST4!B39+STATE1!B39+STATE2!B39)</f>
        <v/>
      </c>
      <c r="C39" s="23" t="str">
        <f>IF(A39="","",'Susq. Twp'!C39+Hemp!C39+War!C39+Wil!C39+Sol!C39+LS!C39+Gspot!C39+Cocal!C39+Etown!C39+CV!C39+DIST1!C39+DIST2!C39+DIST3!C39+DIST4!C39+STATE1!C39+STATE2!C39)</f>
        <v/>
      </c>
      <c r="D39" s="23" t="str">
        <f t="shared" si="0"/>
        <v/>
      </c>
      <c r="E39" s="24" t="str">
        <f>IF(A39="","",'Susq. Twp'!E39+Hemp!E39+War!E39+Wil!E39+Sol!E39+LS!E39+Gspot!E39+Cocal!E39+Etown!E39+CV!E39+DIST1!E39+DIST2!E39+DIST3!E39+DIST4!E39+STATE1!E39+STATE2!E39)</f>
        <v/>
      </c>
      <c r="F39" s="23" t="str">
        <f>IF(A39="","",'Susq. Twp'!F39+Hemp!F39+War!F39+Wil!F39+Sol!F39+LS!F39+Gspot!F39+Cocal!F39+Etown!F39+CV!F39+DIST1!F39+DIST2!F39+DIST3!F39+DIST4!F39+STATE1!F39+STATE2!F39)</f>
        <v/>
      </c>
      <c r="G39" s="23" t="str">
        <f>IF(A39="","",'Susq. Twp'!G39+Hemp!G39+War!G39+Wil!G39+Sol!G39+LS!G39+Gspot!G39+Cocal!G39+Etown!G39+CV!G39+DIST1!G39+DIST2!G39+DIST3!G39+DIST4!G39+STATE1!G39+STATE2!G39)</f>
        <v/>
      </c>
      <c r="H39" s="23" t="str">
        <f>IF(A39="","",'Susq. Twp'!H39+Hemp!H39+War!H39+Wil!H39+Sol!H39+LS!H39+Gspot!H39+Cocal!H39+Etown!H39+CV!H39+DIST1!H39+DIST2!H39+DIST3!H39+DIST4!H39+STATE1!H39+STATE2!H39)</f>
        <v/>
      </c>
      <c r="I39" s="23" t="str">
        <f>IF(A39="","",'Susq. Twp'!I39+Hemp!I39+War!I39+Wil!I39+Sol!I39+LS!I39+Gspot!I39+Cocal!I39+Etown!I39+CV!I39+DIST1!I39+DIST2!I39+DIST3!I39+DIST4!I39+STATE1!I39+STATE2!I39)</f>
        <v/>
      </c>
      <c r="K39" s="84"/>
      <c r="L39" s="23" t="str">
        <f>IF(K39="","",'Susq. Twp'!L39+Hemp!L39+War!L39+Wil!L39+Sol!L39+LS!L39+Gspot!L39+Cocal!L39+Etown!L39+CV!L39+DIST1!L39+DIST2!L39+DIST3!L39+DIST4!L39+STATE1!L39+STATE2!L39)</f>
        <v/>
      </c>
      <c r="M39" s="23" t="str">
        <f>IF(K39="","",'Susq. Twp'!M39+Hemp!M39+War!M39+Wil!M39+Sol!M39+LS!M39+Gspot!M39+Cocal!M39+Etown!M39+CV!M39+DIST1!M39+DIST2!M39+DIST3!M39+DIST4!M39+STATE1!M39+STATE2!M39)</f>
        <v/>
      </c>
      <c r="N39" s="24" t="str">
        <f>IF(L39="","",M39/L39)</f>
        <v/>
      </c>
      <c r="O39" s="83" t="str">
        <f>IF(K39="","",'Susq. Twp'!O39+Hemp!O39+War!O39+Wil!O39+Sol!O39+LS!O39+Gspot!O39+Cocal!O39+Etown!O39+CV!O39+DIST1!O39+DIST2!O39+DIST3!O39+DIST4!O39+STATE1!O39+STATE2!O39)</f>
        <v/>
      </c>
    </row>
    <row r="40" spans="1:15" ht="13">
      <c r="A40" s="84"/>
      <c r="B40" s="23" t="str">
        <f>IF(A40="","",'Susq. Twp'!B40+Hemp!B40+War!B40+Wil!B40+Sol!B40+LS!B40+Gspot!B40+Cocal!B40+Etown!B40+CV!B40+DIST1!B40+DIST2!B40+DIST3!B40+DIST4!B40+STATE1!B40+STATE2!B40)</f>
        <v/>
      </c>
      <c r="C40" s="23" t="str">
        <f>IF(A40="","",'Susq. Twp'!C40+Hemp!C40+War!C40+Wil!C40+Sol!C40+LS!C40+Gspot!C40+Cocal!C40+Etown!C40+CV!C40+DIST1!C40+DIST2!C40+DIST3!C40+DIST4!C40+STATE1!C40+STATE2!C40)</f>
        <v/>
      </c>
      <c r="D40" s="23" t="str">
        <f t="shared" si="0"/>
        <v/>
      </c>
      <c r="E40" s="24" t="str">
        <f>IF(A40="","",'Susq. Twp'!E40+Hemp!E40+War!E40+Wil!E40+Sol!E40+LS!E40+Gspot!E40+Cocal!E40+Etown!E40+CV!E40+DIST1!E40+DIST2!E40+DIST3!E40+DIST4!E40+STATE1!E40+STATE2!E40)</f>
        <v/>
      </c>
      <c r="F40" s="23" t="str">
        <f>IF(A40="","",'Susq. Twp'!F40+Hemp!F40+War!F40+Wil!F40+Sol!F40+LS!F40+Gspot!F40+Cocal!F40+Etown!F40+CV!F40+DIST1!F40+DIST2!F40+DIST3!F40+DIST4!F40+STATE1!F40+STATE2!F40)</f>
        <v/>
      </c>
      <c r="G40" s="23" t="str">
        <f>IF(A40="","",'Susq. Twp'!G40+Hemp!G40+War!G40+Wil!G40+Sol!G40+LS!G40+Gspot!G40+Cocal!G40+Etown!G40+CV!G40+DIST1!G40+DIST2!G40+DIST3!G40+DIST4!G40+STATE1!G40+STATE2!G40)</f>
        <v/>
      </c>
      <c r="H40" s="23" t="str">
        <f>IF(A40="","",'Susq. Twp'!H40+Hemp!H40+War!H40+Wil!H40+Sol!H40+LS!H40+Gspot!H40+Cocal!H40+Etown!H40+CV!H40+DIST1!H40+DIST2!H40+DIST3!H40+DIST4!H40+STATE1!H40+STATE2!H40)</f>
        <v/>
      </c>
      <c r="I40" s="23" t="str">
        <f>IF(A40="","",'Susq. Twp'!I40+Hemp!I40+War!I40+Wil!I40+Sol!I40+LS!I40+Gspot!I40+Cocal!I40+Etown!I40+CV!I40+DIST1!I40+DIST2!I40+DIST3!I40+DIST4!I40+STATE1!I40+STATE2!I40)</f>
        <v/>
      </c>
      <c r="K40" s="38" t="s">
        <v>22</v>
      </c>
      <c r="L40" s="30">
        <f>SUM(L33:L39)</f>
        <v>28</v>
      </c>
      <c r="M40" s="30">
        <f>SUM(M33:M39)</f>
        <v>1021</v>
      </c>
      <c r="N40" s="31">
        <f>IFERROR(IF(L40="","",M40/L40),0)</f>
        <v>36.464285714285715</v>
      </c>
      <c r="O40" s="30">
        <f>SUM(O33:O39)</f>
        <v>9</v>
      </c>
    </row>
    <row r="41" spans="1:15" ht="13">
      <c r="A41" s="84"/>
      <c r="B41" s="23" t="str">
        <f>IF(A41="","",'Susq. Twp'!B41+Hemp!B41+War!B41+Wil!B41+Sol!B41+LS!B41+Gspot!B41+Cocal!B41+Etown!B41+CV!B41+DIST1!B41+DIST2!B41+DIST3!B41+DIST4!B41+STATE1!B41+STATE2!B41)</f>
        <v/>
      </c>
      <c r="C41" s="23" t="str">
        <f>IF(A41="","",'Susq. Twp'!C41+Hemp!C41+War!C41+Wil!C41+Sol!C41+LS!C41+Gspot!C41+Cocal!C41+Etown!C41+CV!C41+DIST1!C41+DIST2!C41+DIST3!C41+DIST4!C41+STATE1!C41+STATE2!C41)</f>
        <v/>
      </c>
      <c r="D41" s="23" t="str">
        <f t="shared" si="0"/>
        <v/>
      </c>
      <c r="E41" s="24" t="str">
        <f>IF(A41="","",'Susq. Twp'!E41+Hemp!E41+War!E41+Wil!E41+Sol!E41+LS!E41+Gspot!E41+Cocal!E41+Etown!E41+CV!E41+DIST1!E41+DIST2!E41+DIST3!E41+DIST4!E41+STATE1!E41+STATE2!E41)</f>
        <v/>
      </c>
      <c r="F41" s="23" t="str">
        <f>IF(A41="","",'Susq. Twp'!F41+Hemp!F41+War!F41+Wil!F41+Sol!F41+LS!F41+Gspot!F41+Cocal!F41+Etown!F41+CV!F41+DIST1!F41+DIST2!F41+DIST3!F41+DIST4!F41+STATE1!F41+STATE2!F41)</f>
        <v/>
      </c>
      <c r="G41" s="23" t="str">
        <f>IF(A41="","",'Susq. Twp'!G41+Hemp!G41+War!G41+Wil!G41+Sol!G41+LS!G41+Gspot!G41+Cocal!G41+Etown!G41+CV!G41+DIST1!G41+DIST2!G41+DIST3!G41+DIST4!G41+STATE1!G41+STATE2!G41)</f>
        <v/>
      </c>
      <c r="H41" s="23" t="str">
        <f>IF(A41="","",'Susq. Twp'!H41+Hemp!H41+War!H41+Wil!H41+Sol!H41+LS!H41+Gspot!H41+Cocal!H41+Etown!H41+CV!H41+DIST1!H41+DIST2!H41+DIST3!H41+DIST4!H41+STATE1!H41+STATE2!H41)</f>
        <v/>
      </c>
      <c r="I41" s="23" t="str">
        <f>IF(A41="","",'Susq. Twp'!I41+Hemp!I41+War!I41+Wil!I41+Sol!I41+LS!I41+Gspot!I41+Cocal!I41+Etown!I41+CV!I41+DIST1!I41+DIST2!I41+DIST3!I41+DIST4!I41+STATE1!I41+STATE2!I41)</f>
        <v/>
      </c>
      <c r="K41" s="41" t="s">
        <v>23</v>
      </c>
      <c r="L41" s="30">
        <f>'Susq. Twp'!L41+Hemp!L41+War!L41+Wil!L41+Sol!L41+LS!L41+Gspot!L41+Cocal!L41+Etown!L41+CV!L41+DIST1!L41+DIST2!L41+DIST3!L41+DIST4!L41+STATE1!L41+STATE2!L41</f>
        <v>69</v>
      </c>
      <c r="M41" s="30">
        <f>'Susq. Twp'!M41+Hemp!M41+War!M41+Wil!M41+Sol!M41+LS!M41+Gspot!M41+Cocal!M41+Etown!M41+CV!M41+DIST1!M41+DIST2!M41+DIST3!M41+DIST4!M41+STATE1!M41+STATE2!M41</f>
        <v>2215</v>
      </c>
      <c r="N41" s="31">
        <f>IFERROR(IF(L41="","",M41/L41),0)</f>
        <v>32.10144927536232</v>
      </c>
      <c r="O41" s="30">
        <f>'Susq. Twp'!O41+Hemp!O41+War!O41+Wil!O41+Sol!O41+LS!O41+Gspot!O41+Cocal!O41+Etown!O41+CV!O41+DIST1!O41+DIST2!O41+DIST3!O41+DIST4!O41+STATE1!O41+STATE2!O41</f>
        <v>10</v>
      </c>
    </row>
    <row r="42" spans="1:15">
      <c r="A42" s="84"/>
      <c r="B42" s="23" t="str">
        <f>IF(A42="","",'Susq. Twp'!B42+Hemp!B42+War!B42+Wil!B42+Sol!B42+LS!B42+Gspot!B42+Cocal!B42+Etown!B42+CV!B42+DIST1!B42+DIST2!B42+DIST3!B42+DIST4!B42+STATE1!B42+STATE2!B42)</f>
        <v/>
      </c>
      <c r="C42" s="23" t="str">
        <f>IF(A42="","",'Susq. Twp'!C42+Hemp!C42+War!C42+Wil!C42+Sol!C42+LS!C42+Gspot!C42+Cocal!C42+Etown!C42+CV!C42+DIST1!C42+DIST2!C42+DIST3!C42+DIST4!C42+STATE1!C42+STATE2!C42)</f>
        <v/>
      </c>
      <c r="D42" s="23" t="str">
        <f t="shared" si="0"/>
        <v/>
      </c>
      <c r="E42" s="24" t="str">
        <f>IF(A42="","",'Susq. Twp'!E42+Hemp!E42+War!E42+Wil!E42+Sol!E42+LS!E42+Gspot!E42+Cocal!E42+Etown!E42+CV!E42+DIST1!E42+DIST2!E42+DIST3!E42+DIST4!E42+STATE1!E42+STATE2!E42)</f>
        <v/>
      </c>
      <c r="F42" s="23" t="str">
        <f>IF(A42="","",'Susq. Twp'!F42+Hemp!F42+War!F42+Wil!F42+Sol!F42+LS!F42+Gspot!F42+Cocal!F42+Etown!F42+CV!F42+DIST1!F42+DIST2!F42+DIST3!F42+DIST4!F42+STATE1!F42+STATE2!F42)</f>
        <v/>
      </c>
      <c r="G42" s="23" t="str">
        <f>IF(A42="","",'Susq. Twp'!G42+Hemp!G42+War!G42+Wil!G42+Sol!G42+LS!G42+Gspot!G42+Cocal!G42+Etown!G42+CV!G42+DIST1!G42+DIST2!G42+DIST3!G42+DIST4!G42+STATE1!G42+STATE2!G42)</f>
        <v/>
      </c>
      <c r="H42" s="23" t="str">
        <f>IF(A42="","",'Susq. Twp'!H42+Hemp!H42+War!H42+Wil!H42+Sol!H42+LS!H42+Gspot!H42+Cocal!H42+Etown!H42+CV!H42+DIST1!H42+DIST2!H42+DIST3!H42+DIST4!H42+STATE1!H42+STATE2!H42)</f>
        <v/>
      </c>
      <c r="I42" s="23" t="str">
        <f>IF(A42="","",'Susq. Twp'!I42+Hemp!I42+War!I42+Wil!I42+Sol!I42+LS!I42+Gspot!I42+Cocal!I42+Etown!I42+CV!I42+DIST1!I42+DIST2!I42+DIST3!I42+DIST4!I42+STATE1!I42+STATE2!I42)</f>
        <v/>
      </c>
    </row>
    <row r="43" spans="1:15">
      <c r="A43" s="84"/>
      <c r="B43" s="23" t="str">
        <f>IF(A43="","",'Susq. Twp'!B43+Hemp!B43+War!B43+Wil!B43+Sol!B43+LS!B43+Gspot!B43+Cocal!B43+Etown!B43+CV!B43+DIST1!B43+DIST2!B43+DIST3!B43+DIST4!B43+STATE1!B43+STATE2!B43)</f>
        <v/>
      </c>
      <c r="C43" s="23" t="str">
        <f>IF(A43="","",'Susq. Twp'!C43+Hemp!C43+War!C43+Wil!C43+Sol!C43+LS!C43+Gspot!C43+Cocal!C43+Etown!C43+CV!C43+DIST1!C43+DIST2!C43+DIST3!C43+DIST4!C43+STATE1!C43+STATE2!C43)</f>
        <v/>
      </c>
      <c r="D43" s="23" t="str">
        <f t="shared" si="0"/>
        <v/>
      </c>
      <c r="E43" s="24" t="str">
        <f>IF(A43="","",'Susq. Twp'!E43+Hemp!E43+War!E43+Wil!E43+Sol!E43+LS!E43+Gspot!E43+Cocal!E43+Etown!E43+CV!E43+DIST1!E43+DIST2!E43+DIST3!E43+DIST4!E43+STATE1!E43+STATE2!E43)</f>
        <v/>
      </c>
      <c r="F43" s="23" t="str">
        <f>IF(A43="","",'Susq. Twp'!F43+Hemp!F43+War!F43+Wil!F43+Sol!F43+LS!F43+Gspot!F43+Cocal!F43+Etown!F43+CV!F43+DIST1!F43+DIST2!F43+DIST3!F43+DIST4!F43+STATE1!F43+STATE2!F43)</f>
        <v/>
      </c>
      <c r="G43" s="23" t="str">
        <f>IF(A43="","",'Susq. Twp'!G43+Hemp!G43+War!G43+Wil!G43+Sol!G43+LS!G43+Gspot!G43+Cocal!G43+Etown!G43+CV!G43+DIST1!G43+DIST2!G43+DIST3!G43+DIST4!G43+STATE1!G43+STATE2!G43)</f>
        <v/>
      </c>
      <c r="H43" s="23" t="str">
        <f>IF(A43="","",'Susq. Twp'!H43+Hemp!H43+War!H43+Wil!H43+Sol!H43+LS!H43+Gspot!H43+Cocal!H43+Etown!H43+CV!H43+DIST1!H43+DIST2!H43+DIST3!H43+DIST4!H43+STATE1!H43+STATE2!H43)</f>
        <v/>
      </c>
      <c r="I43" s="23" t="str">
        <f>IF(A43="","",'Susq. Twp'!I43+Hemp!I43+War!I43+Wil!I43+Sol!I43+LS!I43+Gspot!I43+Cocal!I43+Etown!I43+CV!I43+DIST1!I43+DIST2!I43+DIST3!I43+DIST4!I43+STATE1!I43+STATE2!I43)</f>
        <v/>
      </c>
    </row>
    <row r="44" spans="1:15">
      <c r="A44" s="84"/>
      <c r="B44" s="23" t="str">
        <f>IF(A44="","",'Susq. Twp'!B44+Hemp!B44+War!B44+Wil!B44+Sol!B44+LS!B44+Gspot!B44+Cocal!B44+Etown!B44+CV!B44+DIST1!B44+DIST2!B44+DIST3!B44+DIST4!B44+STATE1!B44+STATE2!B44)</f>
        <v/>
      </c>
      <c r="C44" s="23" t="str">
        <f>IF(A44="","",'Susq. Twp'!C44+Hemp!C44+War!C44+Wil!C44+Sol!C44+LS!C44+Gspot!C44+Cocal!C44+Etown!C44+CV!C44+DIST1!C44+DIST2!C44+DIST3!C44+DIST4!C44+STATE1!C44+STATE2!C44)</f>
        <v/>
      </c>
      <c r="D44" s="23" t="str">
        <f t="shared" si="0"/>
        <v/>
      </c>
      <c r="E44" s="24" t="str">
        <f>IF(A44="","",'Susq. Twp'!E44+Hemp!E44+War!E44+Wil!E44+Sol!E44+LS!E44+Gspot!E44+Cocal!E44+Etown!E44+CV!E44+DIST1!E44+DIST2!E44+DIST3!E44+DIST4!E44+STATE1!E44+STATE2!E44)</f>
        <v/>
      </c>
      <c r="F44" s="23" t="str">
        <f>IF(A44="","",'Susq. Twp'!F44+Hemp!F44+War!F44+Wil!F44+Sol!F44+LS!F44+Gspot!F44+Cocal!F44+Etown!F44+CV!F44+DIST1!F44+DIST2!F44+DIST3!F44+DIST4!F44+STATE1!F44+STATE2!F44)</f>
        <v/>
      </c>
      <c r="G44" s="23" t="str">
        <f>IF(A44="","",'Susq. Twp'!G44+Hemp!G44+War!G44+Wil!G44+Sol!G44+LS!G44+Gspot!G44+Cocal!G44+Etown!G44+CV!G44+DIST1!G44+DIST2!G44+DIST3!G44+DIST4!G44+STATE1!G44+STATE2!G44)</f>
        <v/>
      </c>
      <c r="H44" s="23" t="str">
        <f>IF(A44="","",'Susq. Twp'!H44+Hemp!H44+War!H44+Wil!H44+Sol!H44+LS!H44+Gspot!H44+Cocal!H44+Etown!H44+CV!H44+DIST1!H44+DIST2!H44+DIST3!H44+DIST4!H44+STATE1!H44+STATE2!H44)</f>
        <v/>
      </c>
      <c r="I44" s="23" t="str">
        <f>IF(A44="","",'Susq. Twp'!I44+Hemp!I44+War!I44+Wil!I44+Sol!I44+LS!I44+Gspot!I44+Cocal!I44+Etown!I44+CV!I44+DIST1!I44+DIST2!I44+DIST3!I44+DIST4!I44+STATE1!I44+STATE2!I44)</f>
        <v/>
      </c>
    </row>
    <row r="45" spans="1:15">
      <c r="A45" s="84"/>
      <c r="B45" s="23" t="str">
        <f>IF(A45="","",'Susq. Twp'!B45+Hemp!B45+War!B45+Wil!B45+Sol!B45+LS!B45+Gspot!B45+Cocal!B45+Etown!B45+CV!B45+DIST1!B45+DIST2!B45+DIST3!B45+DIST4!B45+STATE1!B45+STATE2!B45)</f>
        <v/>
      </c>
      <c r="C45" s="23" t="str">
        <f>IF(A45="","",'Susq. Twp'!C45+Hemp!C45+War!C45+Wil!C45+Sol!C45+LS!C45+Gspot!C45+Cocal!C45+Etown!C45+CV!C45+DIST1!C45+DIST2!C45+DIST3!C45+DIST4!C45+STATE1!C45+STATE2!C45)</f>
        <v/>
      </c>
      <c r="D45" s="23" t="str">
        <f t="shared" si="0"/>
        <v/>
      </c>
      <c r="E45" s="24" t="str">
        <f>IF(A45="","",'Susq. Twp'!E45+Hemp!E45+War!E45+Wil!E45+Sol!E45+LS!E45+Gspot!E45+Cocal!E45+Etown!E45+CV!E45+DIST1!E45+DIST2!E45+DIST3!E45+DIST4!E45+STATE1!E45+STATE2!E45)</f>
        <v/>
      </c>
      <c r="F45" s="23" t="str">
        <f>IF(A45="","",'Susq. Twp'!F45+Hemp!F45+War!F45+Wil!F45+Sol!F45+LS!F45+Gspot!F45+Cocal!F45+Etown!F45+CV!F45+DIST1!F45+DIST2!F45+DIST3!F45+DIST4!F45+STATE1!F45+STATE2!F45)</f>
        <v/>
      </c>
      <c r="G45" s="23" t="str">
        <f>IF(A45="","",'Susq. Twp'!G45+Hemp!G45+War!G45+Wil!G45+Sol!G45+LS!G45+Gspot!G45+Cocal!G45+Etown!G45+CV!G45+DIST1!G45+DIST2!G45+DIST3!G45+DIST4!G45+STATE1!G45+STATE2!G45)</f>
        <v/>
      </c>
      <c r="H45" s="23" t="str">
        <f>IF(A45="","",'Susq. Twp'!H45+Hemp!H45+War!H45+Wil!H45+Sol!H45+LS!H45+Gspot!H45+Cocal!H45+Etown!H45+CV!H45+DIST1!H45+DIST2!H45+DIST3!H45+DIST4!H45+STATE1!H45+STATE2!H45)</f>
        <v/>
      </c>
      <c r="I45" s="23" t="str">
        <f>IF(A45="","",'Susq. Twp'!I45+Hemp!I45+War!I45+Wil!I45+Sol!I45+LS!I45+Gspot!I45+Cocal!I45+Etown!I45+CV!I45+DIST1!I45+DIST2!I45+DIST3!I45+DIST4!I45+STATE1!I45+STATE2!I45)</f>
        <v/>
      </c>
    </row>
    <row r="46" spans="1:15">
      <c r="A46" s="84"/>
      <c r="B46" s="23" t="str">
        <f>IF(A46="","",'Susq. Twp'!B46+Hemp!B46+War!B46+Wil!B46+Sol!B46+LS!B46+Gspot!B46+Cocal!B46+Etown!B46+CV!B46+DIST1!B46+DIST2!B46+DIST3!B46+DIST4!B46+STATE1!B46+STATE2!B46)</f>
        <v/>
      </c>
      <c r="C46" s="23" t="str">
        <f>IF(A46="","",'Susq. Twp'!C46+Hemp!C46+War!C46+Wil!C46+Sol!C46+LS!C46+Gspot!C46+Cocal!C46+Etown!C46+CV!C46+DIST1!C46+DIST2!C46+DIST3!C46+DIST4!C46+STATE1!C46+STATE2!C46)</f>
        <v/>
      </c>
      <c r="D46" s="23" t="str">
        <f>IF(SUM(B46:C46)=0,"",(B46*2)+C46)</f>
        <v/>
      </c>
      <c r="E46" s="24" t="str">
        <f>IF(A46="","",'Susq. Twp'!E46+Hemp!E46+War!E46+Wil!E46+Sol!E46+LS!E46+Gspot!E46+Cocal!E46+Etown!E46+CV!E46+DIST1!E46+DIST2!E46+DIST3!E46+DIST4!E46+STATE1!E46+STATE2!E46)</f>
        <v/>
      </c>
      <c r="F46" s="23" t="str">
        <f>IF(A46="","",'Susq. Twp'!F46+Hemp!F46+War!F46+Wil!F46+Sol!F46+LS!F46+Gspot!F46+Cocal!F46+Etown!F46+CV!F46+DIST1!F46+DIST2!F46+DIST3!F46+DIST4!F46+STATE1!F46+STATE2!F46)</f>
        <v/>
      </c>
      <c r="G46" s="23" t="str">
        <f>IF(A46="","",'Susq. Twp'!G46+Hemp!G46+War!G46+Wil!G46+Sol!G46+LS!G46+Gspot!G46+Cocal!G46+Etown!G46+CV!G46+DIST1!G46+DIST2!G46+DIST3!G46+DIST4!G46+STATE1!G46+STATE2!G46)</f>
        <v/>
      </c>
      <c r="H46" s="23" t="str">
        <f>IF(A46="","",'Susq. Twp'!H46+Hemp!H46+War!H46+Wil!H46+Sol!H46+LS!H46+Gspot!H46+Cocal!H46+Etown!H46+CV!H46+DIST1!H46+DIST2!H46+DIST3!H46+DIST4!H46+STATE1!H46+STATE2!H46)</f>
        <v/>
      </c>
      <c r="I46" s="23" t="str">
        <f>IF(A46="","",'Susq. Twp'!I46+Hemp!I46+War!I46+Wil!I46+Sol!I46+LS!I46+Gspot!I46+Cocal!I46+Etown!I46+CV!I46+DIST1!I46+DIST2!I46+DIST3!I46+DIST4!I46+STATE1!I46+STATE2!I46)</f>
        <v/>
      </c>
    </row>
    <row r="47" spans="1:15" ht="13">
      <c r="A47" s="39" t="s">
        <v>30</v>
      </c>
      <c r="B47" s="30">
        <f t="shared" ref="B47:I47" si="2">SUM(B5:B46)</f>
        <v>396</v>
      </c>
      <c r="C47" s="30">
        <f t="shared" si="2"/>
        <v>554</v>
      </c>
      <c r="D47" s="30">
        <f t="shared" si="2"/>
        <v>1346</v>
      </c>
      <c r="E47" s="31">
        <f t="shared" si="2"/>
        <v>37</v>
      </c>
      <c r="F47" s="30">
        <f t="shared" si="2"/>
        <v>8</v>
      </c>
      <c r="G47" s="30">
        <f t="shared" si="2"/>
        <v>5</v>
      </c>
      <c r="H47" s="30">
        <f t="shared" si="2"/>
        <v>19</v>
      </c>
      <c r="I47" s="30">
        <f t="shared" si="2"/>
        <v>2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0" spans="1:15" ht="12.75" customHeight="1">
      <c r="B50" t="s">
        <v>27</v>
      </c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23">
        <f>IF(A52="","",'Susq. Twp'!B52+Hemp!B52+War!B52+Wil!B52+Sol!B52+LS!B52+Gspot!B52+Cocal!B52+Etown!B52+CV!B52+DIST1!B52+DIST2!B52+DIST3!B52+DIST4!B452+STATE1!B52+STATE2!B52)</f>
        <v>141</v>
      </c>
      <c r="C52" s="23">
        <f>IF(B52="","",'Susq. Twp'!C52+Hemp!C52+War!C52+Wil!C52+Sol!C52+LS!C52+Gspot!C52+Cocal!C52+Etown!C52+CV!C52+DIST1!C52+DIST2!C52+DIST3!C52+DIST4!C452+STATE1!C52+STATE2!C52)</f>
        <v>225</v>
      </c>
      <c r="D52" s="23">
        <f>IF(C52="","",'Susq. Twp'!D52+Hemp!D52+War!D52+Wil!D52+Sol!D52+LS!D52+Gspot!D52+Cocal!D52+Etown!D52+CV!D52+DIST1!D52+DIST2!D52+DIST3!D52+DIST4!D452+STATE1!D52+STATE2!D52)</f>
        <v>163</v>
      </c>
      <c r="E52" s="23">
        <f>IF(D52="","",'Susq. Twp'!E52+Hemp!E52+War!E52+Wil!E52+Sol!E52+LS!E52+Gspot!E52+Cocal!E52+Etown!E52+CV!E52+DIST1!E52+DIST2!E52+DIST3!E52+DIST4!E452+STATE1!E52+STATE2!E52)</f>
        <v>98</v>
      </c>
      <c r="F52" s="23">
        <f>IF(E52="","",'Susq. Twp'!F52+Hemp!F52+War!F52+Wil!F52+Sol!F52+LS!F52+Gspot!F52+Cocal!F52+Etown!F52+CV!F52+DIST1!F52+DIST2!F52+DIST3!F52+DIST4!F452+STATE1!F52+STATE2!F52)</f>
        <v>0</v>
      </c>
      <c r="G52" s="32">
        <f>SUM(B52:F52)</f>
        <v>627</v>
      </c>
      <c r="K52" s="47" t="s">
        <v>22</v>
      </c>
      <c r="L52" s="45"/>
      <c r="M52" s="23">
        <f>IF(K52="","",'Susq. Twp'!M52+Hemp!M52+War!M52+Wil!M52+Sol!M52+LS!M52+Gspot!M52+Cocal!M52+Etown!M52+CV!M52+DIST1!M52+DIST2!M52+DIST3!M52+DIST4!M52+STATE1!M52+STATE2!M52)</f>
        <v>3183</v>
      </c>
      <c r="N52" s="23">
        <f>IF(K52="","",'Susq. Twp'!N52+Hemp!N52+War!N52+Wil!N52+Sol!N52+LS!N52+Gspot!N52+Cocal!N52+Etown!N52+CV!N52+DIST1!N52+DIST2!N52+DIST3!N52+DIST4!N52+STATE1!N52+STATE2!N52)</f>
        <v>2756</v>
      </c>
      <c r="O52" s="32">
        <f>SUM(M52:N52)</f>
        <v>5939</v>
      </c>
    </row>
    <row r="53" spans="1:15" ht="12.75" customHeight="1">
      <c r="A53" s="48" t="s">
        <v>23</v>
      </c>
      <c r="B53" s="23">
        <f>IF(A53="","",'Susq. Twp'!B53+Hemp!B53+War!B53+Wil!B53+Sol!B53+LS!B53+Gspot!B53+Cocal!B53+Etown!B53+CV!B53+DIST1!B53+DIST2!B53+DIST3!B53+DIST4!B53+STATE1!B53+STATE2!B53)</f>
        <v>33</v>
      </c>
      <c r="C53" s="23">
        <f>IF(B53="","",'Susq. Twp'!C53+Hemp!C53+War!C53+Wil!C53+Sol!C53+LS!C53+Gspot!C53+Cocal!C53+Etown!C53+CV!C53+DIST1!C53+DIST2!C53+DIST3!C53+DIST4!C53+STATE1!C53+STATE2!C53)</f>
        <v>67</v>
      </c>
      <c r="D53" s="23">
        <f>IF(C53="","",'Susq. Twp'!D53+Hemp!D53+War!D53+Wil!D53+Sol!D53+LS!D53+Gspot!D53+Cocal!D53+Etown!D53+CV!D53+DIST1!D53+DIST2!D53+DIST3!D53+DIST4!D53+STATE1!D53+STATE2!D53)</f>
        <v>38</v>
      </c>
      <c r="E53" s="23">
        <f>IF(D53="","",'Susq. Twp'!E53+Hemp!E53+War!E53+Wil!E53+Sol!E53+LS!E53+Gspot!E53+Cocal!E53+Etown!E53+CV!E53+DIST1!E53+DIST2!E53+DIST3!E53+DIST4!E53+STATE1!E53+STATE2!E53)</f>
        <v>46</v>
      </c>
      <c r="F53" s="23">
        <f>IF(E53="","",'Susq. Twp'!F53+Hemp!F53+War!F53+Wil!F53+Sol!F53+LS!F53+Gspot!F53+Cocal!F53+Etown!F53+CV!F53+DIST1!F53+DIST2!F53+DIST3!F53+DIST4!F53+STATE1!F53+STATE2!F53)</f>
        <v>0</v>
      </c>
      <c r="G53" s="32">
        <f>SUM(B53:F53)</f>
        <v>184</v>
      </c>
      <c r="K53" s="48" t="s">
        <v>23</v>
      </c>
      <c r="L53" s="27"/>
      <c r="M53" s="23">
        <f>IF(K53="","",'Susq. Twp'!M53+Hemp!M53+War!M53+Wil!M53+Sol!M53+LS!M53+Gspot!M53+Cocal!M53+Etown!M53+CV!M53+DIST1!M53+DIST2!M53+DIST3!M53+DIST4!M53+STATE1!M53+STATE2!M53)</f>
        <v>1816</v>
      </c>
      <c r="N53" s="23">
        <f>IF(K53="","",'Susq. Twp'!N53+Hemp!N53+War!N53+Wil!N53+Sol!N53+LS!N53+Gspot!N53+Cocal!N53+Etown!N53+CV!N53+DIST1!N53+DIST2!N53+DIST3!N53+DIST4!N53+STATE1!N53+STATE2!N53)</f>
        <v>1470</v>
      </c>
      <c r="O53" s="40">
        <f>SUM(M53:N53)</f>
        <v>3286</v>
      </c>
    </row>
    <row r="54" spans="1:15" ht="12.75" customHeight="1"/>
    <row r="55" spans="1:15" ht="13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3">
      <c r="A56" s="49" t="s">
        <v>44</v>
      </c>
      <c r="B56" s="23">
        <f>IF(A56="","",'Susq. Twp'!B56+Hemp!B56+War!B56+Wil!B56+Sol!B56+LS!B56+Gspot!B56+Cocal!B56+Etown!B56+CV!B56+DIST1!B56+DIST2!B56+DIST3!B56+DIST4!B56+STATE1!B56+STATE2!B56)</f>
        <v>496</v>
      </c>
      <c r="C56" s="23">
        <f>IF(B56="","",'Susq. Twp'!C56+Hemp!C56+War!C56+Wil!C56+Sol!C56+LS!C56+Gspot!C56+Cocal!C56+Etown!C56+CV!C56+DIST1!C56+DIST2!C56+DIST3!C56+DIST4!C56+STATE1!C56+STATE2!C56)</f>
        <v>1816</v>
      </c>
      <c r="D56" s="24">
        <f>IFERROR(IF(B56="","",C56/B56),0)</f>
        <v>3.661290322580645</v>
      </c>
      <c r="E56" s="23">
        <f>IF(A56="","",'Susq. Twp'!E56+Hemp!E56+War!E56+Wil!E56+Sol!E56+LS!E56+Gspot!E56+Cocal!E56+Etown!E56+CV!E56+DIST1!E56+DIST2!E56+DIST3!E56+DIST4!E56+STATE1!E56+STATE2!E56)</f>
        <v>14</v>
      </c>
      <c r="G56" s="113"/>
      <c r="K56" s="8" t="s">
        <v>45</v>
      </c>
      <c r="L56" s="50"/>
      <c r="M56" s="26">
        <f>IF(K56="","",'Susq. Twp'!L56+Hemp!L56+War!L56+Wil!L56+Sol!L56+LS!L56+Gspot!L56+Cocal!L56+Etown!L56+CV!L56+DIST1!L56+DIST2!L56+DIST3!L56+DIST4!L56+STATE1!L56+STATE2!L56)</f>
        <v>100</v>
      </c>
      <c r="N56" s="45"/>
    </row>
    <row r="57" spans="1:15" ht="13">
      <c r="A57" s="49"/>
      <c r="K57" s="46" t="s">
        <v>46</v>
      </c>
      <c r="L57" s="25"/>
      <c r="M57" s="26">
        <f>IF(K57="","",'Susq. Twp'!L57+Hemp!L57+War!L57+Wil!L57+Sol!L57+LS!L57+Gspot!L57+Cocal!L57+Etown!L57+CV!L57+DIST1!L57+DIST2!L57+DIST3!L57+DIST4!L57+STATE1!L57+STATE2!L57)</f>
        <v>59</v>
      </c>
      <c r="N57" s="45"/>
    </row>
    <row r="58" spans="1:15" ht="13.5" thickBot="1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K58" s="46" t="s">
        <v>47</v>
      </c>
      <c r="L58" s="25"/>
      <c r="M58" s="26">
        <f>IF(K58="","",'Susq. Twp'!L58+Hemp!L58+War!L58+Wil!L58+Sol!L58+LS!L58+Gspot!L58+Cocal!L58+Etown!L58+CV!L58+DIST1!L58+DIST2!L58+DIST3!L58+DIST4!L58+STATE1!L58+STATE2!L58)</f>
        <v>15</v>
      </c>
      <c r="N58" s="45"/>
    </row>
    <row r="59" spans="1:15" ht="13">
      <c r="A59" s="49" t="s">
        <v>44</v>
      </c>
      <c r="B59" s="23">
        <f>IF(A59="","",'Susq. Twp'!B59+Hemp!B59+War!B59+Wil!B59+Sol!B59+LS!B59+Gspot!B59+Cocal!B59+Etown!B59+CV!B59+DIST1!B59+DIST2!B59+DIST3!B59+DIST4!B59+STATE1!B59+STATE2!B59)</f>
        <v>139</v>
      </c>
      <c r="C59" s="23">
        <f>IF(B59="","",'Susq. Twp'!C59+Hemp!C59+War!C59+Wil!C59+Sol!C59+LS!C59+Gspot!C59+Cocal!C59+Etown!C59+CV!C59+DIST1!C59+DIST2!C59+DIST3!C59+DIST4!C59+STATE1!C59+STATE2!C59)</f>
        <v>285</v>
      </c>
      <c r="D59" s="23">
        <f>IF(C59="","",'Susq. Twp'!D59+Hemp!D59+War!D59+Wil!D59+Sol!D59+LS!D59+Gspot!D59+Cocal!D59+Etown!D59+CV!D59+DIST1!D59+DIST2!D59+DIST3!D59+DIST4!D59+STATE1!D59+STATE2!D59)</f>
        <v>1470</v>
      </c>
      <c r="E59" s="37">
        <f>IFERROR(D59/B59,0)</f>
        <v>10.575539568345324</v>
      </c>
      <c r="F59" s="53">
        <f>IFERROR(B59/C59,0)</f>
        <v>0.48771929824561405</v>
      </c>
      <c r="G59" s="23">
        <f>IF(A59="","",'Susq. Twp'!G59+Hemp!G59+War!G59+Wil!G59+Sol!G59+LS!G59+Gspot!G59+Cocal!G59+Etown!G59+CV!G59+DIST1!G59+DIST2!G59+DIST3!G59+DIST4!G59+STATE1!G59+STATE2!G59)</f>
        <v>19</v>
      </c>
      <c r="H59" s="23">
        <f>IF(A59="","",'Susq. Twp'!H59+Hemp!H59+War!H59+Wil!H59+Sol!H59+LS!H59+Gspot!H59+Cocal!H59+Etown!H59+CV!H59+DIST1!H59+DIST2!H59+DIST3!H59+DIST4!H59+STATE1!H59+STATE2!H59)</f>
        <v>11</v>
      </c>
      <c r="I59" s="51"/>
      <c r="J59" s="51"/>
      <c r="K59" s="46" t="s">
        <v>34</v>
      </c>
      <c r="L59" s="42"/>
      <c r="M59" s="52">
        <f>SUM(M56:M58)</f>
        <v>174</v>
      </c>
      <c r="N59" s="45"/>
    </row>
  </sheetData>
  <sortState ref="A7:H24">
    <sortCondition ref="A6"/>
  </sortState>
  <pageMargins left="0.5" right="0.5" top="0.4375" bottom="0.3125" header="0.48402777800000002" footer="0.51180555555555596"/>
  <pageSetup scale="99" orientation="portrait" r:id="rId1"/>
  <headerFooter alignWithMargins="0"/>
  <ignoredErrors>
    <ignoredError sqref="N40 N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Layout" zoomScaleNormal="100" workbookViewId="0">
      <selection activeCell="R6" sqref="R6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89" t="s">
        <v>0</v>
      </c>
      <c r="B1" s="89"/>
      <c r="C1" s="89"/>
      <c r="D1" s="2"/>
      <c r="E1" s="90" t="s">
        <v>53</v>
      </c>
      <c r="F1" s="89" t="s">
        <v>59</v>
      </c>
      <c r="G1" s="89"/>
      <c r="H1" s="89"/>
      <c r="I1" s="2"/>
      <c r="J1" s="2"/>
      <c r="K1" s="91">
        <v>43336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2</v>
      </c>
      <c r="C5" s="59"/>
      <c r="D5" s="59">
        <f>IF(SUM(B5:C5)=0,"",(B5*2)+C5)</f>
        <v>4</v>
      </c>
      <c r="E5" s="124"/>
      <c r="F5" s="125"/>
      <c r="G5" s="125"/>
      <c r="H5" s="125"/>
      <c r="I5" s="125"/>
      <c r="K5" s="21" t="str">
        <f>IF(YTD!K5="","",YTD!K5)</f>
        <v>Will Rivers</v>
      </c>
      <c r="L5" s="61">
        <v>1</v>
      </c>
      <c r="M5" s="61">
        <v>34</v>
      </c>
      <c r="N5" s="86">
        <f t="shared" ref="N5:N18" si="0">IF(L5=0,"",M5/L5)</f>
        <v>34</v>
      </c>
      <c r="O5" s="103">
        <v>1</v>
      </c>
    </row>
    <row r="6" spans="1:15">
      <c r="A6" s="120" t="str">
        <f>IF(YTD!A6="","",YTD!A6)</f>
        <v>Chris Shaw</v>
      </c>
      <c r="B6" s="59">
        <v>1</v>
      </c>
      <c r="C6" s="59"/>
      <c r="D6" s="59">
        <f t="shared" ref="D6:D46" si="1">IF(SUM(B6:C6)=0,"",(B6*2)+C6)</f>
        <v>2</v>
      </c>
      <c r="E6" s="124"/>
      <c r="F6" s="125"/>
      <c r="G6" s="125"/>
      <c r="H6" s="125"/>
      <c r="I6" s="125"/>
      <c r="K6" s="21" t="str">
        <f>IF(YTD!K6="","",YTD!K6)</f>
        <v>Isaac Perron</v>
      </c>
      <c r="L6" s="61"/>
      <c r="M6" s="61"/>
      <c r="N6" s="86" t="str">
        <f t="shared" si="0"/>
        <v/>
      </c>
      <c r="O6" s="103"/>
    </row>
    <row r="7" spans="1:15">
      <c r="A7" s="120" t="str">
        <f>IF(YTD!A7="","",YTD!A7)</f>
        <v>Colby Wagner</v>
      </c>
      <c r="B7" s="59">
        <v>1</v>
      </c>
      <c r="C7" s="59">
        <v>1</v>
      </c>
      <c r="D7" s="59">
        <f t="shared" si="1"/>
        <v>3</v>
      </c>
      <c r="E7" s="124"/>
      <c r="F7" s="125"/>
      <c r="G7" s="125"/>
      <c r="H7" s="125"/>
      <c r="I7" s="125"/>
      <c r="K7" s="21" t="str">
        <f>IF(YTD!K7="","",YTD!K7)</f>
        <v>Colby Wagner</v>
      </c>
      <c r="L7" s="61"/>
      <c r="M7" s="61"/>
      <c r="N7" s="86" t="str">
        <f t="shared" si="0"/>
        <v/>
      </c>
      <c r="O7" s="103"/>
    </row>
    <row r="8" spans="1:15">
      <c r="A8" s="120" t="str">
        <f>IF(YTD!A8="","",YTD!A8)</f>
        <v>Ben Wagner</v>
      </c>
      <c r="B8" s="59">
        <v>3</v>
      </c>
      <c r="C8" s="59"/>
      <c r="D8" s="59">
        <f t="shared" si="1"/>
        <v>6</v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03"/>
    </row>
    <row r="9" spans="1:15">
      <c r="A9" s="120" t="str">
        <f>IF(YTD!A9="","",YTD!A9)</f>
        <v>Tyler Hartl</v>
      </c>
      <c r="B9" s="59">
        <v>2</v>
      </c>
      <c r="C9" s="59">
        <v>2</v>
      </c>
      <c r="D9" s="59">
        <f t="shared" si="1"/>
        <v>6</v>
      </c>
      <c r="E9" s="124">
        <v>1</v>
      </c>
      <c r="F9" s="125"/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03"/>
    </row>
    <row r="10" spans="1:15">
      <c r="A10" s="120" t="str">
        <f>IF(YTD!A10="","",YTD!A10)</f>
        <v>Isaac Perron</v>
      </c>
      <c r="B10" s="59"/>
      <c r="C10" s="59">
        <v>5</v>
      </c>
      <c r="D10" s="59">
        <f t="shared" si="1"/>
        <v>5</v>
      </c>
      <c r="E10" s="124"/>
      <c r="F10" s="125"/>
      <c r="G10" s="125"/>
      <c r="H10" s="125"/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03"/>
    </row>
    <row r="11" spans="1:15">
      <c r="A11" s="120" t="str">
        <f>IF(YTD!A11="","",YTD!A11)</f>
        <v>Will Rivers</v>
      </c>
      <c r="B11" s="59">
        <v>2</v>
      </c>
      <c r="C11" s="59">
        <v>2</v>
      </c>
      <c r="D11" s="59">
        <f t="shared" si="1"/>
        <v>6</v>
      </c>
      <c r="E11" s="124">
        <v>2</v>
      </c>
      <c r="F11" s="125"/>
      <c r="G11" s="125"/>
      <c r="H11" s="125">
        <v>1</v>
      </c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04"/>
    </row>
    <row r="12" spans="1:15">
      <c r="A12" s="120" t="str">
        <f>IF(YTD!A12="","",YTD!A12)</f>
        <v>Tyler Flick</v>
      </c>
      <c r="B12" s="59">
        <v>2</v>
      </c>
      <c r="C12" s="59">
        <v>1</v>
      </c>
      <c r="D12" s="59">
        <f t="shared" si="1"/>
        <v>5</v>
      </c>
      <c r="E12" s="124"/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04"/>
    </row>
    <row r="13" spans="1:15">
      <c r="A13" s="120" t="str">
        <f>IF(YTD!A13="","",YTD!A13)</f>
        <v>Jake Harbach</v>
      </c>
      <c r="B13" s="59">
        <v>2</v>
      </c>
      <c r="C13" s="59">
        <v>2</v>
      </c>
      <c r="D13" s="59">
        <f t="shared" si="1"/>
        <v>6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04"/>
    </row>
    <row r="14" spans="1:15">
      <c r="A14" s="120" t="str">
        <f>IF(YTD!A14="","",YTD!A14)</f>
        <v>Nick Griest</v>
      </c>
      <c r="B14" s="59">
        <v>1</v>
      </c>
      <c r="C14" s="59">
        <v>1</v>
      </c>
      <c r="D14" s="59">
        <f t="shared" si="1"/>
        <v>3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04"/>
    </row>
    <row r="15" spans="1:15">
      <c r="A15" s="120" t="str">
        <f>IF(YTD!A15="","",YTD!A15)</f>
        <v>Landan Moyer</v>
      </c>
      <c r="B15" s="59">
        <v>5</v>
      </c>
      <c r="C15" s="59">
        <v>6</v>
      </c>
      <c r="D15" s="59">
        <f t="shared" si="1"/>
        <v>16</v>
      </c>
      <c r="E15" s="124">
        <v>2</v>
      </c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04"/>
    </row>
    <row r="16" spans="1:15">
      <c r="A16" s="120" t="str">
        <f>IF(YTD!A16="","",YTD!A16)</f>
        <v>Clay Bedi</v>
      </c>
      <c r="B16" s="59">
        <v>3</v>
      </c>
      <c r="C16" s="59"/>
      <c r="D16" s="59">
        <f t="shared" si="1"/>
        <v>6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04"/>
    </row>
    <row r="17" spans="1:15">
      <c r="A17" s="120" t="str">
        <f>IF(YTD!A17="","",YTD!A17)</f>
        <v>Mitch Himelright</v>
      </c>
      <c r="B17" s="59"/>
      <c r="C17" s="59">
        <v>1</v>
      </c>
      <c r="D17" s="59">
        <f t="shared" si="1"/>
        <v>1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19"/>
    </row>
    <row r="18" spans="1:15">
      <c r="A18" s="120" t="str">
        <f>IF(YTD!A18="","",YTD!A18)</f>
        <v>Tyler Dougherty</v>
      </c>
      <c r="B18" s="59"/>
      <c r="C18" s="59">
        <v>1</v>
      </c>
      <c r="D18" s="59">
        <f t="shared" si="1"/>
        <v>1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19"/>
    </row>
    <row r="19" spans="1:15" ht="13">
      <c r="A19" s="120" t="str">
        <f>IF(YTD!A19="","",YTD!A19)</f>
        <v>Troy Kolk</v>
      </c>
      <c r="B19" s="59">
        <v>2</v>
      </c>
      <c r="C19" s="59">
        <v>4</v>
      </c>
      <c r="D19" s="59">
        <f t="shared" si="1"/>
        <v>8</v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1</v>
      </c>
      <c r="M19" s="39">
        <f>IF(SUM(M5:M18)=0,"",SUM(M5:M18))</f>
        <v>34</v>
      </c>
      <c r="N19" s="147">
        <f>IFERROR(IF(L19="","",M19/L19),0)</f>
        <v>34</v>
      </c>
      <c r="O19" s="40">
        <f>IF(SUM(O5:O18)=0,"",SUM(O5:O18))</f>
        <v>1</v>
      </c>
    </row>
    <row r="20" spans="1:15" ht="13">
      <c r="A20" s="120" t="str">
        <f>IF(YTD!A20="","",YTD!A20)</f>
        <v>Josh Painter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SUSQUEHANNA TWP</v>
      </c>
      <c r="L20" s="71">
        <v>0</v>
      </c>
      <c r="M20" s="70">
        <v>0</v>
      </c>
      <c r="N20" s="86" t="str">
        <f>IF(L20=0,"",M20/L20)</f>
        <v/>
      </c>
      <c r="O20" s="70"/>
    </row>
    <row r="21" spans="1:15">
      <c r="A21" s="120" t="str">
        <f>IF(YTD!A21="","",YTD!A21)</f>
        <v>Brett Wolgemuth</v>
      </c>
      <c r="B21" s="59"/>
      <c r="C21" s="59">
        <v>1</v>
      </c>
      <c r="D21" s="59">
        <f t="shared" si="1"/>
        <v>1</v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>
        <v>2</v>
      </c>
      <c r="C22" s="59">
        <v>1</v>
      </c>
      <c r="D22" s="59">
        <f t="shared" si="1"/>
        <v>5</v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>
        <v>1</v>
      </c>
      <c r="C23" s="59"/>
      <c r="D23" s="59">
        <f t="shared" si="1"/>
        <v>2</v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>
        <v>1</v>
      </c>
      <c r="K24" s="36" t="s">
        <v>24</v>
      </c>
    </row>
    <row r="25" spans="1:15" ht="13">
      <c r="A25" s="120" t="str">
        <f>IF(YTD!A25="","",YTD!A25)</f>
        <v>Spencer Carbonneau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7</v>
      </c>
      <c r="M26" s="72">
        <v>367</v>
      </c>
      <c r="N26" s="24">
        <f t="shared" ref="N26:N32" si="2">IF(L26=0,"",M26/L26)</f>
        <v>52.428571428571431</v>
      </c>
      <c r="O26" s="74">
        <v>0</v>
      </c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67"/>
    </row>
    <row r="28" spans="1:15">
      <c r="A28" s="120" t="str">
        <f>IF(YTD!A28="","",YTD!A28)</f>
        <v>Jaun Perez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67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67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67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7</v>
      </c>
      <c r="M31" s="39">
        <f>IF(SUM(M26:M30)=0,"",SUM(M26:M30))</f>
        <v>367</v>
      </c>
      <c r="N31" s="31">
        <f>IF(L31="","",M31/L31)</f>
        <v>52.428571428571431</v>
      </c>
      <c r="O31" s="39" t="str">
        <f>IF(SUM(O26:O30)=0,"",SUM(O26:O30))</f>
        <v/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SUSQUEHANNA TWP</v>
      </c>
      <c r="L32" s="73">
        <v>2</v>
      </c>
      <c r="M32" s="70">
        <v>89</v>
      </c>
      <c r="N32" s="31">
        <f t="shared" si="2"/>
        <v>44.5</v>
      </c>
      <c r="O32" s="70">
        <v>0</v>
      </c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>
        <v>1</v>
      </c>
      <c r="M37" s="75">
        <v>35</v>
      </c>
      <c r="N37" s="24">
        <f>IF(L37=0,"",M37/L37)</f>
        <v>35</v>
      </c>
      <c r="O37" s="67">
        <v>0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>
        <v>1</v>
      </c>
      <c r="M38" s="75">
        <v>36</v>
      </c>
      <c r="N38" s="24">
        <f>IF(L38=0,"",M38/L38)</f>
        <v>36</v>
      </c>
      <c r="O38" s="67">
        <v>1</v>
      </c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67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2</v>
      </c>
      <c r="M40" s="39">
        <f>IF(SUM(M37:M39)=0,"",SUM(M37:M39))</f>
        <v>71</v>
      </c>
      <c r="N40" s="31">
        <f>IF(L40="","",M40/L40)</f>
        <v>35.5</v>
      </c>
      <c r="O40" s="39">
        <f>IF(SUM(O37:O39)=0,"",SUM(O37:O39))</f>
        <v>1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SUSQUEHANNA TWP</v>
      </c>
      <c r="L41" s="73">
        <v>5</v>
      </c>
      <c r="M41" s="73">
        <v>151</v>
      </c>
      <c r="N41" s="31">
        <f>IF(L41=0,"",M41/L41)</f>
        <v>30.2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29</v>
      </c>
      <c r="C47" s="126">
        <f t="shared" ref="C47:I47" si="3">SUM(C5:C46)</f>
        <v>28</v>
      </c>
      <c r="D47" s="126">
        <f t="shared" si="3"/>
        <v>86</v>
      </c>
      <c r="E47" s="148">
        <f t="shared" si="3"/>
        <v>5</v>
      </c>
      <c r="F47" s="126">
        <f t="shared" si="3"/>
        <v>0</v>
      </c>
      <c r="G47" s="126">
        <f t="shared" si="3"/>
        <v>0</v>
      </c>
      <c r="H47" s="126">
        <f t="shared" si="3"/>
        <v>1</v>
      </c>
      <c r="I47" s="126">
        <f t="shared" si="3"/>
        <v>1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2.75" customHeight="1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3">
      <c r="A52" s="46" t="s">
        <v>22</v>
      </c>
      <c r="B52" s="61">
        <v>14</v>
      </c>
      <c r="C52" s="61">
        <v>14</v>
      </c>
      <c r="D52" s="61">
        <v>16</v>
      </c>
      <c r="E52" s="61">
        <v>0</v>
      </c>
      <c r="F52" s="61"/>
      <c r="G52" s="32">
        <f>SUM(B52:F52)</f>
        <v>44</v>
      </c>
      <c r="K52" s="47" t="s">
        <v>22</v>
      </c>
      <c r="L52" s="45"/>
      <c r="M52" s="61">
        <v>158</v>
      </c>
      <c r="N52" s="61">
        <v>159</v>
      </c>
      <c r="O52" s="32">
        <f>SUM(M52:N52)</f>
        <v>317</v>
      </c>
    </row>
    <row r="53" spans="1:15" ht="12.75" customHeight="1">
      <c r="A53" s="56" t="str">
        <f>$F$1</f>
        <v>SUSQUEHANNA TWP</v>
      </c>
      <c r="B53" s="72">
        <v>0</v>
      </c>
      <c r="C53" s="72">
        <v>0</v>
      </c>
      <c r="D53" s="72">
        <v>0</v>
      </c>
      <c r="E53" s="72">
        <v>0</v>
      </c>
      <c r="F53" s="72"/>
      <c r="G53" s="40">
        <f>SUM(B53:F53)</f>
        <v>0</v>
      </c>
      <c r="K53" s="157" t="str">
        <f>$F$1</f>
        <v>SUSQUEHANNA TWP</v>
      </c>
      <c r="L53" s="158"/>
      <c r="M53" s="87">
        <v>50</v>
      </c>
      <c r="N53" s="87">
        <v>60</v>
      </c>
      <c r="O53" s="88">
        <f>SUM(M53:N53)</f>
        <v>110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3">
      <c r="A56" s="49" t="s">
        <v>44</v>
      </c>
      <c r="B56" s="72">
        <v>31</v>
      </c>
      <c r="C56" s="72">
        <v>50</v>
      </c>
      <c r="D56" s="24">
        <f>IF(B56="","",C56/B56)</f>
        <v>1.6129032258064515</v>
      </c>
      <c r="E56" s="74">
        <v>0</v>
      </c>
      <c r="K56" s="8" t="s">
        <v>45</v>
      </c>
      <c r="L56" s="151">
        <v>3</v>
      </c>
      <c r="M56" s="152"/>
      <c r="N56" s="153"/>
    </row>
    <row r="57" spans="1:15" ht="13">
      <c r="A57" s="49"/>
      <c r="K57" s="46" t="s">
        <v>46</v>
      </c>
      <c r="L57" s="151">
        <v>3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0</v>
      </c>
      <c r="M58" s="152"/>
      <c r="N58" s="153"/>
    </row>
    <row r="59" spans="1:15" ht="13">
      <c r="A59" s="49" t="s">
        <v>44</v>
      </c>
      <c r="B59" s="72">
        <v>5</v>
      </c>
      <c r="C59" s="72">
        <v>12</v>
      </c>
      <c r="D59" s="72">
        <v>60</v>
      </c>
      <c r="E59" s="37">
        <f>IF(C59=0,"",D59/B59)</f>
        <v>12</v>
      </c>
      <c r="F59" s="53">
        <f>IF(C59=0,"",B59/C59)</f>
        <v>0.41666666666666669</v>
      </c>
      <c r="G59" s="72">
        <v>1</v>
      </c>
      <c r="H59" s="74">
        <v>0</v>
      </c>
      <c r="J59" s="51"/>
      <c r="K59" s="46" t="s">
        <v>34</v>
      </c>
      <c r="L59" s="154">
        <f>SUM(L56:N58)</f>
        <v>6</v>
      </c>
      <c r="M59" s="155"/>
      <c r="N59" s="156"/>
    </row>
  </sheetData>
  <mergeCells count="5">
    <mergeCell ref="L56:N56"/>
    <mergeCell ref="L57:N57"/>
    <mergeCell ref="L58:N58"/>
    <mergeCell ref="L59:N59"/>
    <mergeCell ref="K53:L53"/>
  </mergeCells>
  <pageMargins left="0.5" right="0.5" top="0.55208333333333337" bottom="0.125" header="0.25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  <ignoredErrors>
    <ignoredError sqref="N19 N31 N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view="pageLayout" zoomScaleNormal="100" workbookViewId="0">
      <selection activeCell="R6" sqref="R6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131" t="s">
        <v>0</v>
      </c>
      <c r="B1" s="131"/>
      <c r="C1" s="131"/>
      <c r="D1" s="2"/>
      <c r="E1" s="132" t="s">
        <v>53</v>
      </c>
      <c r="F1" s="131" t="s">
        <v>60</v>
      </c>
      <c r="G1" s="131"/>
      <c r="H1" s="131"/>
      <c r="I1" s="2"/>
      <c r="J1" s="2"/>
      <c r="K1" s="130">
        <v>43344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2</v>
      </c>
      <c r="C5" s="59">
        <v>3</v>
      </c>
      <c r="D5" s="59">
        <f>IF(SUM(B5:C5)=0,"",(B5*2)+C5)</f>
        <v>7</v>
      </c>
      <c r="E5" s="124"/>
      <c r="F5" s="125"/>
      <c r="G5" s="125"/>
      <c r="H5" s="125"/>
      <c r="I5" s="125"/>
      <c r="K5" s="21" t="str">
        <f>IF(YTD!K5="","",YTD!K5)</f>
        <v>Will Rivers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Chris Shaw</v>
      </c>
      <c r="B6" s="59"/>
      <c r="C6" s="59"/>
      <c r="D6" s="59" t="str">
        <f t="shared" ref="D6:D46" si="1">IF(SUM(B6:C6)=0,"",(B6*2)+C6)</f>
        <v/>
      </c>
      <c r="E6" s="124"/>
      <c r="F6" s="125"/>
      <c r="G6" s="125"/>
      <c r="H6" s="125"/>
      <c r="I6" s="125"/>
      <c r="K6" s="21" t="str">
        <f>IF(YTD!K6="","",YTD!K6)</f>
        <v>Isaac Perron</v>
      </c>
      <c r="L6" s="61">
        <v>1</v>
      </c>
      <c r="M6" s="61">
        <v>23</v>
      </c>
      <c r="N6" s="86">
        <f t="shared" si="0"/>
        <v>23</v>
      </c>
      <c r="O6" s="144">
        <v>0</v>
      </c>
    </row>
    <row r="7" spans="1:15">
      <c r="A7" s="120" t="str">
        <f>IF(YTD!A7="","",YTD!A7)</f>
        <v>Colby Wagner</v>
      </c>
      <c r="B7" s="59">
        <v>2</v>
      </c>
      <c r="C7" s="59"/>
      <c r="D7" s="59">
        <f t="shared" si="1"/>
        <v>4</v>
      </c>
      <c r="E7" s="124"/>
      <c r="F7" s="125"/>
      <c r="G7" s="125"/>
      <c r="H7" s="125"/>
      <c r="I7" s="125"/>
      <c r="K7" s="21" t="str">
        <f>IF(YTD!K7="","",YTD!K7)</f>
        <v>Colby Wagner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Ben Wagner</v>
      </c>
      <c r="B8" s="59"/>
      <c r="C8" s="59"/>
      <c r="D8" s="59" t="str">
        <f t="shared" si="1"/>
        <v/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Hartl</v>
      </c>
      <c r="B9" s="59">
        <v>2</v>
      </c>
      <c r="C9" s="59">
        <v>6</v>
      </c>
      <c r="D9" s="59">
        <f t="shared" si="1"/>
        <v>10</v>
      </c>
      <c r="E9" s="124"/>
      <c r="F9" s="125"/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Isaac Perron</v>
      </c>
      <c r="B10" s="59">
        <v>1</v>
      </c>
      <c r="C10" s="59">
        <v>3</v>
      </c>
      <c r="D10" s="59">
        <f t="shared" si="1"/>
        <v>5</v>
      </c>
      <c r="E10" s="124"/>
      <c r="F10" s="125"/>
      <c r="G10" s="125"/>
      <c r="H10" s="125">
        <v>1</v>
      </c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>
        <v>3</v>
      </c>
      <c r="C11" s="59">
        <v>3</v>
      </c>
      <c r="D11" s="59">
        <f t="shared" si="1"/>
        <v>9</v>
      </c>
      <c r="E11" s="124"/>
      <c r="F11" s="125"/>
      <c r="G11" s="125"/>
      <c r="H11" s="125"/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>
        <v>2</v>
      </c>
      <c r="C12" s="59">
        <v>2</v>
      </c>
      <c r="D12" s="59">
        <f t="shared" si="1"/>
        <v>6</v>
      </c>
      <c r="E12" s="124"/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>
        <v>2</v>
      </c>
      <c r="C13" s="59">
        <v>9</v>
      </c>
      <c r="D13" s="59">
        <f t="shared" si="1"/>
        <v>13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>
        <v>3</v>
      </c>
      <c r="C14" s="59">
        <v>3</v>
      </c>
      <c r="D14" s="59">
        <f t="shared" si="1"/>
        <v>9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>
        <v>5</v>
      </c>
      <c r="C15" s="59">
        <v>12</v>
      </c>
      <c r="D15" s="59">
        <f t="shared" si="1"/>
        <v>22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/>
      <c r="C16" s="59">
        <v>1</v>
      </c>
      <c r="D16" s="59">
        <f t="shared" si="1"/>
        <v>1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/>
      <c r="C18" s="59">
        <v>4</v>
      </c>
      <c r="D18" s="59">
        <f t="shared" si="1"/>
        <v>4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>
        <v>2</v>
      </c>
      <c r="C19" s="59">
        <v>5</v>
      </c>
      <c r="D19" s="59">
        <f t="shared" si="1"/>
        <v>9</v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1</v>
      </c>
      <c r="M19" s="39">
        <f>IF(SUM(M5:M18)=0,"",SUM(M5:M18))</f>
        <v>23</v>
      </c>
      <c r="N19" s="147">
        <f>IFERROR(IF(L19="","",M19/L19),0)</f>
        <v>23</v>
      </c>
      <c r="O19" s="40" t="str">
        <f>IF(SUM(O5:O18)=0,"",SUM(O5:O18))</f>
        <v/>
      </c>
    </row>
    <row r="20" spans="1:15" ht="13">
      <c r="A20" s="120" t="str">
        <f>IF(YTD!A20="","",YTD!A20)</f>
        <v>Josh Painter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HEMPFIELD</v>
      </c>
      <c r="L20" s="71">
        <v>0</v>
      </c>
      <c r="M20" s="70">
        <v>0</v>
      </c>
      <c r="N20" s="86">
        <v>0</v>
      </c>
      <c r="O20" s="70">
        <v>0</v>
      </c>
    </row>
    <row r="21" spans="1:15">
      <c r="A21" s="120" t="str">
        <f>IF(YTD!A21="","",YTD!A21)</f>
        <v>Brett Wolgemuth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>
        <v>4</v>
      </c>
      <c r="D22" s="59">
        <f t="shared" si="1"/>
        <v>4</v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5</v>
      </c>
      <c r="M26" s="72">
        <v>254</v>
      </c>
      <c r="N26" s="24">
        <f t="shared" ref="N26:N32" si="2">IF(L26=0,"",M26/L26)</f>
        <v>50.8</v>
      </c>
      <c r="O26" s="74">
        <v>0</v>
      </c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Jaun Perez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5</v>
      </c>
      <c r="M31" s="39">
        <f>IF(SUM(M26:M30)=0,"",SUM(M26:M30))</f>
        <v>254</v>
      </c>
      <c r="N31" s="31">
        <f>IF(L31="","",M31/L31)</f>
        <v>50.8</v>
      </c>
      <c r="O31" s="39" t="str">
        <f>IF(SUM(O26:O30)=0,"",SUM(O26:O30))</f>
        <v/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HEMPFIELD</v>
      </c>
      <c r="L32" s="73">
        <v>2</v>
      </c>
      <c r="M32" s="70">
        <v>76</v>
      </c>
      <c r="N32" s="31">
        <f t="shared" si="2"/>
        <v>38</v>
      </c>
      <c r="O32" s="70">
        <v>0</v>
      </c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/>
      <c r="M37" s="75"/>
      <c r="N37" s="24" t="str">
        <f>IF(L37=0,"",M37/L37)</f>
        <v/>
      </c>
      <c r="O37" s="144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>
        <v>2</v>
      </c>
      <c r="M38" s="75">
        <v>63</v>
      </c>
      <c r="N38" s="24">
        <f>IF(L38=0,"",M38/L38)</f>
        <v>31.5</v>
      </c>
      <c r="O38" s="144">
        <v>1</v>
      </c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2</v>
      </c>
      <c r="M40" s="39">
        <f>IF(SUM(M37:M39)=0,"",SUM(M37:M39))</f>
        <v>63</v>
      </c>
      <c r="N40" s="31">
        <f>IF(L40="","",M40/L40)</f>
        <v>31.5</v>
      </c>
      <c r="O40" s="39">
        <f>IF(SUM(O37:O39)=0,"",SUM(O37:O39))</f>
        <v>1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HEMPFIELD</v>
      </c>
      <c r="L41" s="73">
        <v>2</v>
      </c>
      <c r="M41" s="73">
        <v>76</v>
      </c>
      <c r="N41" s="31">
        <f>IF(L41=0,"",M41/L41)</f>
        <v>38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24</v>
      </c>
      <c r="C47" s="126">
        <f t="shared" ref="C47:I47" si="3">SUM(C5:C46)</f>
        <v>55</v>
      </c>
      <c r="D47" s="126">
        <f t="shared" si="3"/>
        <v>103</v>
      </c>
      <c r="E47" s="148">
        <f t="shared" si="3"/>
        <v>0</v>
      </c>
      <c r="F47" s="126">
        <f t="shared" si="3"/>
        <v>0</v>
      </c>
      <c r="G47" s="126">
        <f t="shared" si="3"/>
        <v>0</v>
      </c>
      <c r="H47" s="126">
        <f t="shared" si="3"/>
        <v>1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7</v>
      </c>
      <c r="C52" s="61">
        <v>7</v>
      </c>
      <c r="D52" s="61">
        <v>7</v>
      </c>
      <c r="E52" s="61">
        <v>7</v>
      </c>
      <c r="F52" s="61"/>
      <c r="G52" s="145">
        <f>SUM(B52:F52)</f>
        <v>28</v>
      </c>
      <c r="K52" s="47" t="s">
        <v>22</v>
      </c>
      <c r="L52" s="45"/>
      <c r="M52" s="61">
        <v>169</v>
      </c>
      <c r="N52" s="61">
        <v>141</v>
      </c>
      <c r="O52" s="145">
        <f>SUM(M52:N52)</f>
        <v>310</v>
      </c>
    </row>
    <row r="53" spans="1:15" ht="13">
      <c r="A53" s="56" t="str">
        <f>$F$1</f>
        <v>HEMPFIELD</v>
      </c>
      <c r="B53" s="72">
        <v>0</v>
      </c>
      <c r="C53" s="72">
        <v>0</v>
      </c>
      <c r="D53" s="72">
        <v>0</v>
      </c>
      <c r="E53" s="72">
        <v>7</v>
      </c>
      <c r="F53" s="72"/>
      <c r="G53" s="40">
        <f>SUM(B53:F53)</f>
        <v>7</v>
      </c>
      <c r="K53" s="157" t="str">
        <f>$F$1</f>
        <v>HEMPFIELD</v>
      </c>
      <c r="L53" s="158"/>
      <c r="M53" s="87">
        <v>143</v>
      </c>
      <c r="N53" s="87">
        <v>74</v>
      </c>
      <c r="O53" s="88">
        <f>SUM(M53:N53)</f>
        <v>217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39</v>
      </c>
      <c r="C56" s="72">
        <v>143</v>
      </c>
      <c r="D56" s="24">
        <f>IF(B56="","",C56/B56)</f>
        <v>3.6666666666666665</v>
      </c>
      <c r="E56" s="74">
        <v>0</v>
      </c>
      <c r="K56" s="8" t="s">
        <v>45</v>
      </c>
      <c r="L56" s="151">
        <v>8</v>
      </c>
      <c r="M56" s="152"/>
      <c r="N56" s="153"/>
    </row>
    <row r="57" spans="1:15" ht="13">
      <c r="A57" s="49"/>
      <c r="K57" s="46" t="s">
        <v>46</v>
      </c>
      <c r="L57" s="151">
        <v>4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3</v>
      </c>
      <c r="M58" s="152"/>
      <c r="N58" s="153"/>
    </row>
    <row r="59" spans="1:15" ht="13">
      <c r="A59" s="49" t="s">
        <v>44</v>
      </c>
      <c r="B59" s="72">
        <v>12</v>
      </c>
      <c r="C59" s="72">
        <v>18</v>
      </c>
      <c r="D59" s="72">
        <v>74</v>
      </c>
      <c r="E59" s="37">
        <f>IF(C59=0,"",D59/B59)</f>
        <v>6.166666666666667</v>
      </c>
      <c r="F59" s="53">
        <f>IF(C59=0,"",B59/C59)</f>
        <v>0.66666666666666663</v>
      </c>
      <c r="G59" s="72">
        <v>1</v>
      </c>
      <c r="H59" s="74">
        <v>1</v>
      </c>
      <c r="J59" s="51"/>
      <c r="K59" s="46" t="s">
        <v>34</v>
      </c>
      <c r="L59" s="154">
        <f>SUM(L56:N58)</f>
        <v>15</v>
      </c>
      <c r="M59" s="155"/>
      <c r="N59" s="156"/>
    </row>
  </sheetData>
  <mergeCells count="5">
    <mergeCell ref="L58:N58"/>
    <mergeCell ref="L59:N59"/>
    <mergeCell ref="K53:L53"/>
    <mergeCell ref="L56:N56"/>
    <mergeCell ref="L57:N57"/>
  </mergeCells>
  <pageMargins left="0.5" right="0.5" top="0.52083333333333337" bottom="0.28125" header="0.30208333333333331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view="pageLayout" zoomScaleNormal="100" workbookViewId="0">
      <selection activeCell="S6" sqref="S6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95" t="s">
        <v>0</v>
      </c>
      <c r="B1" s="95"/>
      <c r="C1" s="95"/>
      <c r="D1" s="2"/>
      <c r="E1" s="96" t="s">
        <v>53</v>
      </c>
      <c r="F1" s="95" t="s">
        <v>54</v>
      </c>
      <c r="G1" s="95"/>
      <c r="H1" s="95"/>
      <c r="I1" s="2"/>
      <c r="J1" s="2"/>
      <c r="K1" s="97">
        <v>43350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1</v>
      </c>
      <c r="C5" s="59"/>
      <c r="D5" s="59">
        <f>IF(SUM(B5:C5)=0,"",(B5*2)+C5)</f>
        <v>2</v>
      </c>
      <c r="E5" s="124"/>
      <c r="F5" s="125"/>
      <c r="G5" s="125"/>
      <c r="H5" s="125"/>
      <c r="I5" s="125"/>
      <c r="K5" s="21" t="str">
        <f>IF(YTD!K5="","",YTD!K5)</f>
        <v>Will Rivers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Chris Shaw</v>
      </c>
      <c r="B6" s="59"/>
      <c r="C6" s="59"/>
      <c r="D6" s="59" t="str">
        <f t="shared" ref="D6:D46" si="1">IF(SUM(B6:C6)=0,"",(B6*2)+C6)</f>
        <v/>
      </c>
      <c r="E6" s="124"/>
      <c r="F6" s="125"/>
      <c r="G6" s="125"/>
      <c r="H6" s="125"/>
      <c r="I6" s="125"/>
      <c r="K6" s="21" t="str">
        <f>IF(YTD!K6="","",YTD!K6)</f>
        <v>Isaac Perron</v>
      </c>
      <c r="L6" s="61">
        <v>1</v>
      </c>
      <c r="M6" s="61">
        <v>11</v>
      </c>
      <c r="N6" s="86">
        <f t="shared" si="0"/>
        <v>11</v>
      </c>
      <c r="O6" s="144">
        <v>0</v>
      </c>
    </row>
    <row r="7" spans="1:15">
      <c r="A7" s="120" t="str">
        <f>IF(YTD!A7="","",YTD!A7)</f>
        <v>Colby Wagner</v>
      </c>
      <c r="B7" s="59">
        <v>1</v>
      </c>
      <c r="C7" s="59">
        <v>1</v>
      </c>
      <c r="D7" s="59">
        <f t="shared" si="1"/>
        <v>3</v>
      </c>
      <c r="E7" s="124"/>
      <c r="F7" s="125"/>
      <c r="G7" s="125"/>
      <c r="H7" s="125"/>
      <c r="I7" s="125"/>
      <c r="K7" s="21" t="str">
        <f>IF(YTD!K7="","",YTD!K7)</f>
        <v>Colby Wagner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Ben Wagner</v>
      </c>
      <c r="B8" s="59"/>
      <c r="C8" s="59"/>
      <c r="D8" s="59" t="str">
        <f t="shared" si="1"/>
        <v/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Hartl</v>
      </c>
      <c r="B9" s="59"/>
      <c r="C9" s="59">
        <v>1</v>
      </c>
      <c r="D9" s="59">
        <f t="shared" si="1"/>
        <v>1</v>
      </c>
      <c r="E9" s="124"/>
      <c r="F9" s="125"/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Isaac Perron</v>
      </c>
      <c r="B10" s="59">
        <v>5</v>
      </c>
      <c r="C10" s="59"/>
      <c r="D10" s="59">
        <f t="shared" si="1"/>
        <v>10</v>
      </c>
      <c r="E10" s="124"/>
      <c r="F10" s="125"/>
      <c r="G10" s="125"/>
      <c r="H10" s="125">
        <v>1</v>
      </c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>
        <v>5</v>
      </c>
      <c r="C11" s="59">
        <v>1</v>
      </c>
      <c r="D11" s="59">
        <f t="shared" si="1"/>
        <v>11</v>
      </c>
      <c r="E11" s="124">
        <v>1</v>
      </c>
      <c r="F11" s="125"/>
      <c r="G11" s="125">
        <v>1</v>
      </c>
      <c r="H11" s="125"/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>
        <v>1</v>
      </c>
      <c r="C12" s="59">
        <v>1</v>
      </c>
      <c r="D12" s="59">
        <f t="shared" si="1"/>
        <v>3</v>
      </c>
      <c r="E12" s="124"/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>
        <v>1</v>
      </c>
      <c r="C13" s="59">
        <v>4</v>
      </c>
      <c r="D13" s="59">
        <f t="shared" si="1"/>
        <v>6</v>
      </c>
      <c r="E13" s="124">
        <v>0.5</v>
      </c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>
        <v>2</v>
      </c>
      <c r="C14" s="59">
        <v>2</v>
      </c>
      <c r="D14" s="59">
        <f t="shared" si="1"/>
        <v>6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>
        <v>1</v>
      </c>
      <c r="C15" s="59">
        <v>3</v>
      </c>
      <c r="D15" s="59">
        <f t="shared" si="1"/>
        <v>5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>
        <v>1</v>
      </c>
      <c r="C18" s="59">
        <v>1</v>
      </c>
      <c r="D18" s="59">
        <f t="shared" si="1"/>
        <v>3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>
        <v>1</v>
      </c>
      <c r="C19" s="59">
        <v>2</v>
      </c>
      <c r="D19" s="59">
        <f t="shared" si="1"/>
        <v>4</v>
      </c>
      <c r="E19" s="124">
        <v>0.5</v>
      </c>
      <c r="F19" s="125"/>
      <c r="G19" s="125"/>
      <c r="H19" s="125"/>
      <c r="I19" s="125"/>
      <c r="K19" s="38" t="s">
        <v>22</v>
      </c>
      <c r="L19" s="39">
        <f>IF(SUM(L5:L18)=0,"",SUM(L5:L18))</f>
        <v>1</v>
      </c>
      <c r="M19" s="39">
        <f>IF(SUM(M5:M18)=0,"",SUM(M5:M18))</f>
        <v>11</v>
      </c>
      <c r="N19" s="147">
        <f>IFERROR(IF(L19="","",M19/L19),0)</f>
        <v>11</v>
      </c>
      <c r="O19" s="40">
        <v>0</v>
      </c>
    </row>
    <row r="20" spans="1:15" ht="13">
      <c r="A20" s="120" t="str">
        <f>IF(YTD!A20="","",YTD!A20)</f>
        <v>Josh Painter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WARWICK</v>
      </c>
      <c r="L20" s="71">
        <v>1</v>
      </c>
      <c r="M20" s="70">
        <v>33</v>
      </c>
      <c r="N20" s="86">
        <f>IF(L20=0,"",M20/L20)</f>
        <v>33</v>
      </c>
      <c r="O20" s="70">
        <v>0</v>
      </c>
    </row>
    <row r="21" spans="1:15">
      <c r="A21" s="120" t="str">
        <f>IF(YTD!A21="","",YTD!A21)</f>
        <v>Brett Wolgemuth</v>
      </c>
      <c r="B21" s="59">
        <v>2</v>
      </c>
      <c r="C21" s="59"/>
      <c r="D21" s="59">
        <f t="shared" si="1"/>
        <v>4</v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>
        <v>1</v>
      </c>
      <c r="C23" s="59">
        <v>1</v>
      </c>
      <c r="D23" s="59">
        <f t="shared" si="1"/>
        <v>3</v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>
        <v>1</v>
      </c>
      <c r="C25" s="59"/>
      <c r="D25" s="59">
        <f t="shared" si="1"/>
        <v>2</v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5</v>
      </c>
      <c r="M26" s="72">
        <v>254</v>
      </c>
      <c r="N26" s="24">
        <f t="shared" ref="N26:N32" si="2">IF(L26=0,"",M26/L26)</f>
        <v>50.8</v>
      </c>
      <c r="O26" s="74">
        <v>0</v>
      </c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Jaun Perez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5</v>
      </c>
      <c r="M31" s="39">
        <f>IF(SUM(M26:M30)=0,"",SUM(M26:M30))</f>
        <v>254</v>
      </c>
      <c r="N31" s="31">
        <f>IF(L31="","",M31/L31)</f>
        <v>50.8</v>
      </c>
      <c r="O31" s="39">
        <v>0</v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WARWICK</v>
      </c>
      <c r="L32" s="73">
        <v>4</v>
      </c>
      <c r="M32" s="70">
        <v>173</v>
      </c>
      <c r="N32" s="31">
        <f t="shared" si="2"/>
        <v>43.25</v>
      </c>
      <c r="O32" s="70">
        <v>0</v>
      </c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>
        <v>1</v>
      </c>
      <c r="M37" s="75">
        <v>39</v>
      </c>
      <c r="N37" s="24">
        <f>IF(L37=0,"",M37/L37)</f>
        <v>39</v>
      </c>
      <c r="O37" s="144">
        <v>0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>
        <v>2</v>
      </c>
      <c r="M38" s="75">
        <v>62</v>
      </c>
      <c r="N38" s="24">
        <f>IF(L38=0,"",M38/L38)</f>
        <v>31</v>
      </c>
      <c r="O38" s="144">
        <v>0</v>
      </c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3</v>
      </c>
      <c r="M40" s="39">
        <f>IF(SUM(M37:M39)=0,"",SUM(M37:M39))</f>
        <v>101</v>
      </c>
      <c r="N40" s="31">
        <f>IF(L40="","",M40/L40)</f>
        <v>33.666666666666664</v>
      </c>
      <c r="O40" s="39">
        <v>0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WARWICK</v>
      </c>
      <c r="L41" s="73">
        <v>6</v>
      </c>
      <c r="M41" s="73">
        <v>184</v>
      </c>
      <c r="N41" s="31">
        <f>IF(L41=0,"",M41/L41)</f>
        <v>30.666666666666668</v>
      </c>
      <c r="O41" s="70">
        <v>1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23</v>
      </c>
      <c r="C47" s="126">
        <f t="shared" ref="C47:I47" si="3">SUM(C5:C46)</f>
        <v>17</v>
      </c>
      <c r="D47" s="126">
        <f t="shared" si="3"/>
        <v>63</v>
      </c>
      <c r="E47" s="148">
        <f t="shared" si="3"/>
        <v>2</v>
      </c>
      <c r="F47" s="126">
        <f t="shared" si="3"/>
        <v>0</v>
      </c>
      <c r="G47" s="126">
        <f t="shared" si="3"/>
        <v>1</v>
      </c>
      <c r="H47" s="126">
        <f t="shared" si="3"/>
        <v>1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0</v>
      </c>
      <c r="C52" s="61">
        <v>7</v>
      </c>
      <c r="D52" s="61">
        <v>7</v>
      </c>
      <c r="E52" s="61">
        <v>13</v>
      </c>
      <c r="F52" s="61"/>
      <c r="G52" s="145">
        <f>SUM(B52:F52)</f>
        <v>27</v>
      </c>
      <c r="K52" s="47" t="s">
        <v>22</v>
      </c>
      <c r="L52" s="45"/>
      <c r="M52" s="61">
        <v>205</v>
      </c>
      <c r="N52" s="61">
        <v>177</v>
      </c>
      <c r="O52" s="145">
        <f>SUM(M52:N52)</f>
        <v>382</v>
      </c>
    </row>
    <row r="53" spans="1:15" ht="13">
      <c r="A53" s="56" t="str">
        <f>$F$1</f>
        <v>WARWICK</v>
      </c>
      <c r="B53" s="72">
        <v>7</v>
      </c>
      <c r="C53" s="72">
        <v>7</v>
      </c>
      <c r="D53" s="72">
        <v>0</v>
      </c>
      <c r="E53" s="72">
        <v>6</v>
      </c>
      <c r="F53" s="72"/>
      <c r="G53" s="40">
        <f>SUM(B53:F53)</f>
        <v>20</v>
      </c>
      <c r="K53" s="157" t="str">
        <f>$F$1</f>
        <v>WARWICK</v>
      </c>
      <c r="L53" s="158"/>
      <c r="M53" s="87">
        <v>37</v>
      </c>
      <c r="N53" s="87">
        <v>156</v>
      </c>
      <c r="O53" s="88">
        <f>SUM(M53:N53)</f>
        <v>193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19</v>
      </c>
      <c r="C56" s="72">
        <v>37</v>
      </c>
      <c r="D56" s="24">
        <f>IF(B56="","",C56/B56)</f>
        <v>1.9473684210526316</v>
      </c>
      <c r="E56" s="74">
        <v>1</v>
      </c>
      <c r="K56" s="8" t="s">
        <v>45</v>
      </c>
      <c r="L56" s="151">
        <v>2</v>
      </c>
      <c r="M56" s="152"/>
      <c r="N56" s="153"/>
    </row>
    <row r="57" spans="1:15" ht="13">
      <c r="A57" s="49"/>
      <c r="K57" s="46" t="s">
        <v>46</v>
      </c>
      <c r="L57" s="151">
        <v>8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0</v>
      </c>
      <c r="M58" s="152"/>
      <c r="N58" s="153"/>
    </row>
    <row r="59" spans="1:15" ht="13">
      <c r="A59" s="49" t="s">
        <v>44</v>
      </c>
      <c r="B59" s="72">
        <v>14</v>
      </c>
      <c r="C59" s="72">
        <v>30</v>
      </c>
      <c r="D59" s="72">
        <v>156</v>
      </c>
      <c r="E59" s="37">
        <f>IF(C59=0,"",D59/B59)</f>
        <v>11.142857142857142</v>
      </c>
      <c r="F59" s="53">
        <f>IF(C59=0,"",B59/C59)</f>
        <v>0.46666666666666667</v>
      </c>
      <c r="G59" s="72">
        <v>1</v>
      </c>
      <c r="H59" s="74">
        <v>1</v>
      </c>
      <c r="J59" s="51"/>
      <c r="K59" s="46" t="s">
        <v>34</v>
      </c>
      <c r="L59" s="154">
        <f>SUM(L56:N58)</f>
        <v>10</v>
      </c>
      <c r="M59" s="155"/>
      <c r="N59" s="156"/>
    </row>
  </sheetData>
  <mergeCells count="5">
    <mergeCell ref="L58:N58"/>
    <mergeCell ref="L59:N59"/>
    <mergeCell ref="K53:L53"/>
    <mergeCell ref="L56:N56"/>
    <mergeCell ref="L57:N57"/>
  </mergeCells>
  <pageMargins left="0.5" right="0.5" top="0.46875" bottom="1.0416666666666666E-2" header="0.23958333333333334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view="pageLayout" zoomScaleNormal="100" workbookViewId="0">
      <selection activeCell="R10" sqref="R10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92" t="s">
        <v>0</v>
      </c>
      <c r="B1" s="92"/>
      <c r="C1" s="92"/>
      <c r="D1" s="2"/>
      <c r="E1" s="93" t="s">
        <v>53</v>
      </c>
      <c r="F1" s="92" t="s">
        <v>61</v>
      </c>
      <c r="G1" s="92"/>
      <c r="H1" s="92"/>
      <c r="I1" s="2"/>
      <c r="J1" s="2"/>
      <c r="K1" s="94">
        <v>43357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1</v>
      </c>
      <c r="C5" s="59">
        <v>4</v>
      </c>
      <c r="D5" s="59">
        <f>IF(SUM(B5:C5)=0,"",(B5*2)+C5)</f>
        <v>6</v>
      </c>
      <c r="E5" s="124"/>
      <c r="F5" s="125"/>
      <c r="G5" s="125"/>
      <c r="H5" s="125"/>
      <c r="I5" s="125"/>
      <c r="K5" s="21" t="str">
        <f>IF(YTD!K5="","",YTD!K5)</f>
        <v>Will Rivers</v>
      </c>
      <c r="L5" s="61">
        <v>1</v>
      </c>
      <c r="M5" s="61">
        <v>0</v>
      </c>
      <c r="N5" s="86">
        <f t="shared" ref="N5:N18" si="0">IF(L5=0,"",M5/L5)</f>
        <v>0</v>
      </c>
      <c r="O5" s="144">
        <v>0</v>
      </c>
    </row>
    <row r="6" spans="1:15">
      <c r="A6" s="120" t="str">
        <f>IF(YTD!A6="","",YTD!A6)</f>
        <v>Chris Shaw</v>
      </c>
      <c r="B6" s="59"/>
      <c r="C6" s="59">
        <v>1</v>
      </c>
      <c r="D6" s="59">
        <f t="shared" ref="D6:D46" si="1">IF(SUM(B6:C6)=0,"",(B6*2)+C6)</f>
        <v>1</v>
      </c>
      <c r="E6" s="124"/>
      <c r="F6" s="125"/>
      <c r="G6" s="125"/>
      <c r="H6" s="125"/>
      <c r="I6" s="125"/>
      <c r="K6" s="21" t="str">
        <f>IF(YTD!K6="","",YTD!K6)</f>
        <v>Isaac Perron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>Colby Wagner</v>
      </c>
      <c r="B7" s="59">
        <v>3</v>
      </c>
      <c r="C7" s="59">
        <v>1</v>
      </c>
      <c r="D7" s="59">
        <f t="shared" si="1"/>
        <v>7</v>
      </c>
      <c r="E7" s="124"/>
      <c r="F7" s="125"/>
      <c r="G7" s="125"/>
      <c r="H7" s="125"/>
      <c r="I7" s="125"/>
      <c r="K7" s="21" t="str">
        <f>IF(YTD!K7="","",YTD!K7)</f>
        <v>Colby Wagner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Ben Wagner</v>
      </c>
      <c r="B8" s="59"/>
      <c r="C8" s="59"/>
      <c r="D8" s="59" t="str">
        <f t="shared" si="1"/>
        <v/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Hartl</v>
      </c>
      <c r="B9" s="59"/>
      <c r="C9" s="59">
        <v>4</v>
      </c>
      <c r="D9" s="59">
        <f t="shared" si="1"/>
        <v>4</v>
      </c>
      <c r="E9" s="124">
        <v>0.5</v>
      </c>
      <c r="F9" s="125">
        <v>2</v>
      </c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Isaac Perron</v>
      </c>
      <c r="B10" s="59">
        <v>5</v>
      </c>
      <c r="C10" s="59"/>
      <c r="D10" s="59">
        <f t="shared" si="1"/>
        <v>10</v>
      </c>
      <c r="E10" s="124"/>
      <c r="F10" s="125"/>
      <c r="G10" s="125"/>
      <c r="H10" s="125"/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>
        <v>4</v>
      </c>
      <c r="C11" s="59">
        <v>1</v>
      </c>
      <c r="D11" s="59">
        <f t="shared" si="1"/>
        <v>9</v>
      </c>
      <c r="E11" s="124">
        <v>1.5</v>
      </c>
      <c r="F11" s="125"/>
      <c r="G11" s="125"/>
      <c r="H11" s="125">
        <v>1</v>
      </c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>
        <v>3</v>
      </c>
      <c r="C12" s="59">
        <v>6</v>
      </c>
      <c r="D12" s="59">
        <f t="shared" si="1"/>
        <v>12</v>
      </c>
      <c r="E12" s="124">
        <v>1</v>
      </c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>
        <v>3</v>
      </c>
      <c r="C13" s="59">
        <v>3</v>
      </c>
      <c r="D13" s="59">
        <f t="shared" si="1"/>
        <v>9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>
        <v>1</v>
      </c>
      <c r="C14" s="59">
        <v>1</v>
      </c>
      <c r="D14" s="59">
        <f t="shared" si="1"/>
        <v>3</v>
      </c>
      <c r="E14" s="124">
        <v>1</v>
      </c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>
        <v>4</v>
      </c>
      <c r="C15" s="59">
        <v>4</v>
      </c>
      <c r="D15" s="59">
        <f t="shared" si="1"/>
        <v>12</v>
      </c>
      <c r="E15" s="124">
        <v>1</v>
      </c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>
        <v>1</v>
      </c>
      <c r="C18" s="59">
        <v>1</v>
      </c>
      <c r="D18" s="59">
        <f t="shared" si="1"/>
        <v>3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>
        <v>1</v>
      </c>
      <c r="C19" s="59">
        <v>5</v>
      </c>
      <c r="D19" s="59">
        <f t="shared" si="1"/>
        <v>7</v>
      </c>
      <c r="E19" s="124">
        <v>0.5</v>
      </c>
      <c r="F19" s="125"/>
      <c r="G19" s="125"/>
      <c r="H19" s="125"/>
      <c r="I19" s="125"/>
      <c r="K19" s="38" t="s">
        <v>22</v>
      </c>
      <c r="L19" s="39">
        <f>IF(SUM(L5:L18)=0,"",SUM(L5:L18))</f>
        <v>1</v>
      </c>
      <c r="M19" s="39">
        <v>0</v>
      </c>
      <c r="N19" s="147">
        <f>IFERROR(IF(L19="","",M19/L19),0)</f>
        <v>0</v>
      </c>
      <c r="O19" s="40">
        <v>0</v>
      </c>
    </row>
    <row r="20" spans="1:15" ht="13">
      <c r="A20" s="120" t="str">
        <f>IF(YTD!A20="","",YTD!A20)</f>
        <v>Josh Painter</v>
      </c>
      <c r="B20" s="59"/>
      <c r="C20" s="59">
        <v>1</v>
      </c>
      <c r="D20" s="59">
        <f t="shared" si="1"/>
        <v>1</v>
      </c>
      <c r="E20" s="124"/>
      <c r="F20" s="125"/>
      <c r="G20" s="125"/>
      <c r="H20" s="125"/>
      <c r="I20" s="125"/>
      <c r="K20" s="56" t="str">
        <f>$F$1</f>
        <v>WILSON</v>
      </c>
      <c r="L20" s="71">
        <v>0</v>
      </c>
      <c r="M20" s="70">
        <v>0</v>
      </c>
      <c r="N20" s="86">
        <v>0</v>
      </c>
      <c r="O20" s="70">
        <v>0</v>
      </c>
    </row>
    <row r="21" spans="1:15">
      <c r="A21" s="120" t="str">
        <f>IF(YTD!A21="","",YTD!A21)</f>
        <v>Brett Wolgemuth</v>
      </c>
      <c r="B21" s="59"/>
      <c r="C21" s="59">
        <v>1</v>
      </c>
      <c r="D21" s="59">
        <f t="shared" si="1"/>
        <v>1</v>
      </c>
      <c r="E21" s="124">
        <v>0.5</v>
      </c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>
        <v>1</v>
      </c>
      <c r="D22" s="59">
        <f t="shared" si="1"/>
        <v>1</v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>
        <v>1</v>
      </c>
      <c r="C25" s="59">
        <v>1</v>
      </c>
      <c r="D25" s="59">
        <f t="shared" si="1"/>
        <v>3</v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4</v>
      </c>
      <c r="M26" s="72">
        <v>127</v>
      </c>
      <c r="N26" s="24">
        <f t="shared" ref="N26:N32" si="2">IF(L26=0,"",M26/L26)</f>
        <v>31.75</v>
      </c>
      <c r="O26" s="74">
        <v>0</v>
      </c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Jaun Perez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4</v>
      </c>
      <c r="M31" s="39">
        <f>IF(SUM(M26:M30)=0,"",SUM(M26:M30))</f>
        <v>127</v>
      </c>
      <c r="N31" s="31">
        <f>IF(L31="","",M31/L31)</f>
        <v>31.75</v>
      </c>
      <c r="O31" s="39">
        <v>0</v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WILSON</v>
      </c>
      <c r="L32" s="73">
        <v>3</v>
      </c>
      <c r="M32" s="70">
        <v>176</v>
      </c>
      <c r="N32" s="31">
        <f t="shared" si="2"/>
        <v>58.666666666666664</v>
      </c>
      <c r="O32" s="70">
        <v>1</v>
      </c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>
        <v>4</v>
      </c>
      <c r="M37" s="75">
        <v>158</v>
      </c>
      <c r="N37" s="24">
        <f>IF(L37=0,"",M37/L37)</f>
        <v>39.5</v>
      </c>
      <c r="O37" s="144">
        <v>1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>
        <v>3</v>
      </c>
      <c r="M38" s="75">
        <v>87</v>
      </c>
      <c r="N38" s="24">
        <f>IF(L38=0,"",M38/L38)</f>
        <v>29</v>
      </c>
      <c r="O38" s="144">
        <v>0</v>
      </c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7</v>
      </c>
      <c r="M40" s="39">
        <f>IF(SUM(M37:M39)=0,"",SUM(M37:M39))</f>
        <v>245</v>
      </c>
      <c r="N40" s="31">
        <f>IF(L40="","",M40/L40)</f>
        <v>35</v>
      </c>
      <c r="O40" s="39">
        <f>IF(SUM(O37:O39)=0,"",SUM(O37:O39))</f>
        <v>1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WILSON</v>
      </c>
      <c r="L41" s="73">
        <v>3</v>
      </c>
      <c r="M41" s="73">
        <v>108</v>
      </c>
      <c r="N41" s="31">
        <f>IF(L41=0,"",M41/L41)</f>
        <v>36</v>
      </c>
      <c r="O41" s="70">
        <v>1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27</v>
      </c>
      <c r="C47" s="126">
        <f t="shared" ref="C47:I47" si="3">SUM(C5:C46)</f>
        <v>35</v>
      </c>
      <c r="D47" s="126">
        <f t="shared" si="3"/>
        <v>89</v>
      </c>
      <c r="E47" s="148">
        <f t="shared" si="3"/>
        <v>6</v>
      </c>
      <c r="F47" s="126">
        <f t="shared" si="3"/>
        <v>2</v>
      </c>
      <c r="G47" s="126">
        <f t="shared" si="3"/>
        <v>0</v>
      </c>
      <c r="H47" s="126">
        <f t="shared" si="3"/>
        <v>1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0</v>
      </c>
      <c r="C52" s="61">
        <v>6</v>
      </c>
      <c r="D52" s="61">
        <v>0</v>
      </c>
      <c r="E52" s="61">
        <v>14</v>
      </c>
      <c r="F52" s="61"/>
      <c r="G52" s="145">
        <f>SUM(B52:F52)</f>
        <v>20</v>
      </c>
      <c r="K52" s="47" t="s">
        <v>22</v>
      </c>
      <c r="L52" s="45"/>
      <c r="M52" s="61">
        <v>121</v>
      </c>
      <c r="N52" s="61">
        <v>57</v>
      </c>
      <c r="O52" s="145">
        <f>SUM(M52:N52)</f>
        <v>178</v>
      </c>
    </row>
    <row r="53" spans="1:15" ht="13">
      <c r="A53" s="56" t="str">
        <f>$F$1</f>
        <v>WILSON</v>
      </c>
      <c r="B53" s="72">
        <v>3</v>
      </c>
      <c r="C53" s="72">
        <v>7</v>
      </c>
      <c r="D53" s="72">
        <v>0</v>
      </c>
      <c r="E53" s="72">
        <v>0</v>
      </c>
      <c r="F53" s="72"/>
      <c r="G53" s="40">
        <f>SUM(B53:F53)</f>
        <v>10</v>
      </c>
      <c r="K53" s="157" t="str">
        <f>$F$1</f>
        <v>WILSON</v>
      </c>
      <c r="L53" s="158"/>
      <c r="M53" s="87">
        <v>85</v>
      </c>
      <c r="N53" s="87">
        <v>104</v>
      </c>
      <c r="O53" s="88">
        <f>SUM(M53:N53)</f>
        <v>189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32</v>
      </c>
      <c r="C56" s="72">
        <v>85</v>
      </c>
      <c r="D56" s="24">
        <f>IF(B56="","",C56/B56)</f>
        <v>2.65625</v>
      </c>
      <c r="E56" s="74">
        <v>1</v>
      </c>
      <c r="K56" s="8" t="s">
        <v>45</v>
      </c>
      <c r="L56" s="151">
        <v>9</v>
      </c>
      <c r="M56" s="152"/>
      <c r="N56" s="153"/>
    </row>
    <row r="57" spans="1:15" ht="13">
      <c r="A57" s="49"/>
      <c r="K57" s="46" t="s">
        <v>46</v>
      </c>
      <c r="L57" s="151">
        <v>5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0</v>
      </c>
      <c r="M58" s="152"/>
      <c r="N58" s="153"/>
    </row>
    <row r="59" spans="1:15" ht="13">
      <c r="A59" s="49" t="s">
        <v>44</v>
      </c>
      <c r="B59" s="72">
        <v>14</v>
      </c>
      <c r="C59" s="72">
        <v>31</v>
      </c>
      <c r="D59" s="72">
        <v>104</v>
      </c>
      <c r="E59" s="37">
        <f>IF(C59=0,"",D59/B59)</f>
        <v>7.4285714285714288</v>
      </c>
      <c r="F59" s="53">
        <f>IF(C59=0,"",B59/C59)</f>
        <v>0.45161290322580644</v>
      </c>
      <c r="G59" s="72">
        <v>1</v>
      </c>
      <c r="H59" s="74">
        <v>0</v>
      </c>
      <c r="J59" s="51"/>
      <c r="K59" s="46" t="s">
        <v>34</v>
      </c>
      <c r="L59" s="154">
        <f>SUM(L56:N58)</f>
        <v>14</v>
      </c>
      <c r="M59" s="155"/>
      <c r="N59" s="156"/>
    </row>
  </sheetData>
  <mergeCells count="5">
    <mergeCell ref="L58:N58"/>
    <mergeCell ref="L59:N59"/>
    <mergeCell ref="K53:L53"/>
    <mergeCell ref="L56:N56"/>
    <mergeCell ref="L57:N57"/>
  </mergeCells>
  <pageMargins left="0.5" right="0.5" top="0.48958333333333331" bottom="0.27083333333333331" header="0.26041666666666669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view="pageLayout" zoomScaleNormal="100" workbookViewId="0">
      <selection activeCell="S11" sqref="S11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128" t="s">
        <v>0</v>
      </c>
      <c r="B1" s="128"/>
      <c r="C1" s="128"/>
      <c r="D1" s="2"/>
      <c r="E1" s="129" t="s">
        <v>53</v>
      </c>
      <c r="F1" s="128" t="s">
        <v>62</v>
      </c>
      <c r="G1" s="128"/>
      <c r="H1" s="128"/>
      <c r="I1" s="2"/>
      <c r="J1" s="2"/>
      <c r="K1" s="127">
        <v>43364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2</v>
      </c>
      <c r="C5" s="59">
        <v>1</v>
      </c>
      <c r="D5" s="59">
        <f>IF(SUM(B5:C5)=0,"",(B5*2)+C5)</f>
        <v>5</v>
      </c>
      <c r="E5" s="124"/>
      <c r="F5" s="125"/>
      <c r="G5" s="125"/>
      <c r="H5" s="125"/>
      <c r="I5" s="125"/>
      <c r="K5" s="21" t="str">
        <f>IF(YTD!K5="","",YTD!K5)</f>
        <v>Will Rivers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Chris Shaw</v>
      </c>
      <c r="B6" s="59"/>
      <c r="C6" s="59"/>
      <c r="D6" s="59" t="str">
        <f t="shared" ref="D6:D46" si="1">IF(SUM(B6:C6)=0,"",(B6*2)+C6)</f>
        <v/>
      </c>
      <c r="E6" s="124"/>
      <c r="F6" s="125"/>
      <c r="G6" s="125"/>
      <c r="H6" s="125"/>
      <c r="I6" s="125"/>
      <c r="K6" s="21" t="str">
        <f>IF(YTD!K6="","",YTD!K6)</f>
        <v>Isaac Perron</v>
      </c>
      <c r="L6" s="61">
        <v>2</v>
      </c>
      <c r="M6" s="61">
        <v>20</v>
      </c>
      <c r="N6" s="86">
        <f t="shared" si="0"/>
        <v>10</v>
      </c>
      <c r="O6" s="144">
        <v>0</v>
      </c>
    </row>
    <row r="7" spans="1:15">
      <c r="A7" s="120" t="str">
        <f>IF(YTD!A7="","",YTD!A7)</f>
        <v>Colby Wagner</v>
      </c>
      <c r="B7" s="59">
        <v>3</v>
      </c>
      <c r="C7" s="59"/>
      <c r="D7" s="59">
        <f t="shared" si="1"/>
        <v>6</v>
      </c>
      <c r="E7" s="124"/>
      <c r="F7" s="125"/>
      <c r="G7" s="125"/>
      <c r="H7" s="125"/>
      <c r="I7" s="125"/>
      <c r="K7" s="21" t="str">
        <f>IF(YTD!K7="","",YTD!K7)</f>
        <v>Colby Wagner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Ben Wagner</v>
      </c>
      <c r="B8" s="59"/>
      <c r="C8" s="59"/>
      <c r="D8" s="59" t="str">
        <f t="shared" si="1"/>
        <v/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Hartl</v>
      </c>
      <c r="B9" s="59">
        <v>3</v>
      </c>
      <c r="C9" s="59">
        <v>4</v>
      </c>
      <c r="D9" s="59">
        <f t="shared" si="1"/>
        <v>10</v>
      </c>
      <c r="E9" s="124">
        <v>1.5</v>
      </c>
      <c r="F9" s="125"/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Isaac Perron</v>
      </c>
      <c r="B10" s="59">
        <v>3</v>
      </c>
      <c r="C10" s="59"/>
      <c r="D10" s="59">
        <f t="shared" si="1"/>
        <v>6</v>
      </c>
      <c r="E10" s="124">
        <v>1</v>
      </c>
      <c r="F10" s="125"/>
      <c r="G10" s="125"/>
      <c r="H10" s="125">
        <v>2</v>
      </c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>
        <v>4</v>
      </c>
      <c r="C11" s="59">
        <v>2</v>
      </c>
      <c r="D11" s="59">
        <f t="shared" si="1"/>
        <v>10</v>
      </c>
      <c r="E11" s="124"/>
      <c r="F11" s="125"/>
      <c r="G11" s="125"/>
      <c r="H11" s="125"/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>
        <v>3</v>
      </c>
      <c r="C12" s="59">
        <v>5</v>
      </c>
      <c r="D12" s="59">
        <f t="shared" si="1"/>
        <v>11</v>
      </c>
      <c r="E12" s="124">
        <v>0.5</v>
      </c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>
        <v>1</v>
      </c>
      <c r="C13" s="59">
        <v>2</v>
      </c>
      <c r="D13" s="59">
        <f t="shared" si="1"/>
        <v>4</v>
      </c>
      <c r="E13" s="124">
        <v>1</v>
      </c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/>
      <c r="C14" s="59"/>
      <c r="D14" s="59" t="str">
        <f t="shared" si="1"/>
        <v/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>
        <v>2</v>
      </c>
      <c r="C15" s="59">
        <v>4</v>
      </c>
      <c r="D15" s="59">
        <f t="shared" si="1"/>
        <v>8</v>
      </c>
      <c r="E15" s="124">
        <v>2</v>
      </c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>
        <v>2</v>
      </c>
      <c r="C16" s="59">
        <v>2</v>
      </c>
      <c r="D16" s="59">
        <f t="shared" si="1"/>
        <v>6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/>
      <c r="C17" s="59">
        <v>1</v>
      </c>
      <c r="D17" s="59">
        <f t="shared" si="1"/>
        <v>1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/>
      <c r="C18" s="59">
        <v>4</v>
      </c>
      <c r="D18" s="59">
        <f t="shared" si="1"/>
        <v>4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/>
      <c r="C19" s="59"/>
      <c r="D19" s="59" t="str">
        <f t="shared" si="1"/>
        <v/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2</v>
      </c>
      <c r="M19" s="39">
        <f>IF(SUM(M5:M18)=0,"",SUM(M5:M18))</f>
        <v>20</v>
      </c>
      <c r="N19" s="147">
        <f>IFERROR(IF(L19="","",M19/L19),0)</f>
        <v>10</v>
      </c>
      <c r="O19" s="40" t="str">
        <f>IF(SUM(O5:O18)=0,"",SUM(O5:O18))</f>
        <v/>
      </c>
    </row>
    <row r="20" spans="1:15" ht="13">
      <c r="A20" s="120" t="str">
        <f>IF(YTD!A20="","",YTD!A20)</f>
        <v>Josh Painter</v>
      </c>
      <c r="B20" s="59">
        <v>1</v>
      </c>
      <c r="C20" s="59"/>
      <c r="D20" s="59">
        <f t="shared" si="1"/>
        <v>2</v>
      </c>
      <c r="E20" s="124"/>
      <c r="F20" s="125"/>
      <c r="G20" s="125"/>
      <c r="H20" s="125"/>
      <c r="I20" s="125"/>
      <c r="K20" s="56" t="str">
        <f>$F$1</f>
        <v>ELIZABETHTOWN</v>
      </c>
      <c r="L20" s="71">
        <v>0</v>
      </c>
      <c r="M20" s="70">
        <v>0</v>
      </c>
      <c r="N20" s="86" t="str">
        <f>IF(L20=0,"",M20/L20)</f>
        <v/>
      </c>
      <c r="O20" s="70"/>
    </row>
    <row r="21" spans="1:15">
      <c r="A21" s="120" t="str">
        <f>IF(YTD!A21="","",YTD!A21)</f>
        <v>Brett Wolgemuth</v>
      </c>
      <c r="B21" s="59"/>
      <c r="C21" s="59">
        <v>1</v>
      </c>
      <c r="D21" s="59">
        <f t="shared" si="1"/>
        <v>1</v>
      </c>
      <c r="E21" s="124">
        <v>0.5</v>
      </c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>
        <v>4</v>
      </c>
      <c r="D22" s="59">
        <f t="shared" si="1"/>
        <v>4</v>
      </c>
      <c r="E22" s="124">
        <v>0.5</v>
      </c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/>
      <c r="C23" s="59">
        <v>1</v>
      </c>
      <c r="D23" s="59">
        <f t="shared" si="1"/>
        <v>1</v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/>
      <c r="C25" s="59">
        <v>1</v>
      </c>
      <c r="D25" s="59">
        <f t="shared" si="1"/>
        <v>1</v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8</v>
      </c>
      <c r="M26" s="72">
        <v>420</v>
      </c>
      <c r="N26" s="24">
        <f t="shared" ref="N26:N32" si="2">IF(L26=0,"",M26/L26)</f>
        <v>52.5</v>
      </c>
      <c r="O26" s="74">
        <v>2</v>
      </c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Jaun Perez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8</v>
      </c>
      <c r="M31" s="39">
        <f>IF(SUM(M26:M30)=0,"",SUM(M26:M30))</f>
        <v>420</v>
      </c>
      <c r="N31" s="31">
        <f>IF(L31="","",M31/L31)</f>
        <v>52.5</v>
      </c>
      <c r="O31" s="39">
        <f>IF(SUM(O26:O30)=0,"",SUM(O26:O30))</f>
        <v>2</v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ELIZABETHTOWN</v>
      </c>
      <c r="L32" s="73">
        <v>1</v>
      </c>
      <c r="M32" s="70">
        <v>49</v>
      </c>
      <c r="N32" s="31">
        <f t="shared" si="2"/>
        <v>49</v>
      </c>
      <c r="O32" s="70">
        <v>0</v>
      </c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/>
      <c r="M37" s="75"/>
      <c r="N37" s="24" t="str">
        <f>IF(L37=0,"",M37/L37)</f>
        <v/>
      </c>
      <c r="O37" s="144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v>0</v>
      </c>
      <c r="M40" s="39">
        <v>0</v>
      </c>
      <c r="N40" s="31" t="e">
        <f>IF(L40="","",M40/L40)</f>
        <v>#DIV/0!</v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ELIZABETHTOWN</v>
      </c>
      <c r="L41" s="73">
        <v>6</v>
      </c>
      <c r="M41" s="73">
        <v>193</v>
      </c>
      <c r="N41" s="31">
        <f>IF(L41=0,"",M41/L41)</f>
        <v>32.166666666666664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24</v>
      </c>
      <c r="C47" s="126">
        <f t="shared" ref="C47:I47" si="3">SUM(C5:C46)</f>
        <v>32</v>
      </c>
      <c r="D47" s="126">
        <f t="shared" si="3"/>
        <v>80</v>
      </c>
      <c r="E47" s="148">
        <f t="shared" si="3"/>
        <v>7</v>
      </c>
      <c r="F47" s="126">
        <f t="shared" si="3"/>
        <v>0</v>
      </c>
      <c r="G47" s="126">
        <f t="shared" si="3"/>
        <v>0</v>
      </c>
      <c r="H47" s="126">
        <f t="shared" si="3"/>
        <v>2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22</v>
      </c>
      <c r="C52" s="61">
        <v>14</v>
      </c>
      <c r="D52" s="61">
        <v>7</v>
      </c>
      <c r="E52" s="61">
        <v>7</v>
      </c>
      <c r="F52" s="61"/>
      <c r="G52" s="145">
        <f>SUM(B52:F52)</f>
        <v>50</v>
      </c>
      <c r="K52" s="47" t="s">
        <v>22</v>
      </c>
      <c r="L52" s="45"/>
      <c r="M52" s="61">
        <v>177</v>
      </c>
      <c r="N52" s="61">
        <v>268</v>
      </c>
      <c r="O52" s="145">
        <f>SUM(M52:N52)</f>
        <v>445</v>
      </c>
    </row>
    <row r="53" spans="1:15" ht="13">
      <c r="A53" s="56" t="str">
        <f>$F$1</f>
        <v>ELIZABETHTOWN</v>
      </c>
      <c r="B53" s="72">
        <v>0</v>
      </c>
      <c r="C53" s="72">
        <v>0</v>
      </c>
      <c r="D53" s="72">
        <v>0</v>
      </c>
      <c r="E53" s="72">
        <v>0</v>
      </c>
      <c r="F53" s="72"/>
      <c r="G53" s="40">
        <f>SUM(B53:F53)</f>
        <v>0</v>
      </c>
      <c r="K53" s="157" t="str">
        <f>$F$1</f>
        <v>ELIZABETHTOWN</v>
      </c>
      <c r="L53" s="158"/>
      <c r="M53" s="87">
        <v>18</v>
      </c>
      <c r="N53" s="87">
        <v>129</v>
      </c>
      <c r="O53" s="88">
        <f>SUM(M53:N53)</f>
        <v>147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22</v>
      </c>
      <c r="C56" s="72">
        <v>18</v>
      </c>
      <c r="D56" s="24">
        <f>IF(B56="","",C56/B56)</f>
        <v>0.81818181818181823</v>
      </c>
      <c r="E56" s="74">
        <v>0</v>
      </c>
      <c r="K56" s="8" t="s">
        <v>45</v>
      </c>
      <c r="L56" s="151">
        <v>3</v>
      </c>
      <c r="M56" s="152"/>
      <c r="N56" s="153"/>
    </row>
    <row r="57" spans="1:15" ht="13">
      <c r="A57" s="49"/>
      <c r="K57" s="46" t="s">
        <v>46</v>
      </c>
      <c r="L57" s="151">
        <v>5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1</v>
      </c>
      <c r="M58" s="152"/>
      <c r="N58" s="153"/>
    </row>
    <row r="59" spans="1:15" ht="13">
      <c r="A59" s="49" t="s">
        <v>44</v>
      </c>
      <c r="B59" s="72">
        <v>14</v>
      </c>
      <c r="C59" s="72">
        <v>27</v>
      </c>
      <c r="D59" s="72">
        <v>129</v>
      </c>
      <c r="E59" s="37">
        <f>IF(C59=0,"",D59/B59)</f>
        <v>9.2142857142857135</v>
      </c>
      <c r="F59" s="53">
        <f>IF(C59=0,"",B59/C59)</f>
        <v>0.51851851851851849</v>
      </c>
      <c r="G59" s="72">
        <v>2</v>
      </c>
      <c r="H59" s="74">
        <v>0</v>
      </c>
      <c r="J59" s="51"/>
      <c r="K59" s="46" t="s">
        <v>34</v>
      </c>
      <c r="L59" s="154">
        <f>SUM(L56:N58)</f>
        <v>9</v>
      </c>
      <c r="M59" s="155"/>
      <c r="N59" s="156"/>
    </row>
  </sheetData>
  <mergeCells count="5">
    <mergeCell ref="L58:N58"/>
    <mergeCell ref="L59:N59"/>
    <mergeCell ref="K53:L53"/>
    <mergeCell ref="L56:N56"/>
    <mergeCell ref="L57:N57"/>
  </mergeCells>
  <pageMargins left="0.5" right="0.5" top="0.55208333333333337" bottom="0.27083333333333331" header="0.28125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view="pageLayout" zoomScaleNormal="100" workbookViewId="0">
      <selection activeCell="Q9" sqref="Q9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128" t="s">
        <v>0</v>
      </c>
      <c r="B1" s="128"/>
      <c r="C1" s="128"/>
      <c r="D1" s="2"/>
      <c r="E1" s="129" t="s">
        <v>53</v>
      </c>
      <c r="F1" s="128" t="s">
        <v>58</v>
      </c>
      <c r="G1" s="128"/>
      <c r="H1" s="128"/>
      <c r="I1" s="2"/>
      <c r="J1" s="2"/>
      <c r="K1" s="127">
        <v>43371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2</v>
      </c>
      <c r="C5" s="59">
        <v>5</v>
      </c>
      <c r="D5" s="59">
        <f>IF(SUM(B5:C5)=0,"",(B5*2)+C5)</f>
        <v>9</v>
      </c>
      <c r="E5" s="124"/>
      <c r="F5" s="125"/>
      <c r="G5" s="125"/>
      <c r="H5" s="125"/>
      <c r="I5" s="125"/>
      <c r="K5" s="21" t="str">
        <f>IF(YTD!K5="","",YTD!K5)</f>
        <v>Will Rivers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Chris Shaw</v>
      </c>
      <c r="B6" s="59"/>
      <c r="C6" s="59"/>
      <c r="D6" s="59" t="str">
        <f t="shared" ref="D6:D46" si="1">IF(SUM(B6:C6)=0,"",(B6*2)+C6)</f>
        <v/>
      </c>
      <c r="E6" s="124"/>
      <c r="F6" s="125">
        <v>1</v>
      </c>
      <c r="G6" s="125"/>
      <c r="H6" s="125"/>
      <c r="I6" s="125"/>
      <c r="K6" s="21" t="str">
        <f>IF(YTD!K6="","",YTD!K6)</f>
        <v>Isaac Perron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>Colby Wagner</v>
      </c>
      <c r="B7" s="59">
        <v>2</v>
      </c>
      <c r="C7" s="59">
        <v>1</v>
      </c>
      <c r="D7" s="59">
        <f t="shared" si="1"/>
        <v>5</v>
      </c>
      <c r="E7" s="124"/>
      <c r="F7" s="125"/>
      <c r="G7" s="125"/>
      <c r="H7" s="125"/>
      <c r="I7" s="125"/>
      <c r="K7" s="21" t="str">
        <f>IF(YTD!K7="","",YTD!K7)</f>
        <v>Colby Wagner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Ben Wagner</v>
      </c>
      <c r="B8" s="59"/>
      <c r="C8" s="59"/>
      <c r="D8" s="59" t="str">
        <f t="shared" si="1"/>
        <v/>
      </c>
      <c r="E8" s="124"/>
      <c r="F8" s="125"/>
      <c r="G8" s="125"/>
      <c r="H8" s="125"/>
      <c r="I8" s="125"/>
      <c r="K8" s="21" t="str">
        <f>IF(YTD!K8="","",YTD!K8)</f>
        <v>Ben Wagner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Hartl</v>
      </c>
      <c r="B9" s="59">
        <v>2</v>
      </c>
      <c r="C9" s="59">
        <v>7</v>
      </c>
      <c r="D9" s="59">
        <f t="shared" si="1"/>
        <v>11</v>
      </c>
      <c r="E9" s="124"/>
      <c r="F9" s="125"/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Isaac Perron</v>
      </c>
      <c r="B10" s="59"/>
      <c r="C10" s="59"/>
      <c r="D10" s="59" t="str">
        <f t="shared" si="1"/>
        <v/>
      </c>
      <c r="E10" s="124"/>
      <c r="F10" s="125"/>
      <c r="G10" s="125"/>
      <c r="H10" s="125"/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>
        <v>3</v>
      </c>
      <c r="C11" s="59">
        <v>2</v>
      </c>
      <c r="D11" s="59">
        <f t="shared" si="1"/>
        <v>8</v>
      </c>
      <c r="E11" s="124"/>
      <c r="F11" s="125"/>
      <c r="G11" s="125"/>
      <c r="H11" s="125"/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>
        <v>2</v>
      </c>
      <c r="C12" s="59">
        <v>3</v>
      </c>
      <c r="D12" s="59">
        <f t="shared" si="1"/>
        <v>7</v>
      </c>
      <c r="E12" s="124"/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/>
      <c r="C13" s="59">
        <v>3</v>
      </c>
      <c r="D13" s="59">
        <f t="shared" si="1"/>
        <v>3</v>
      </c>
      <c r="E13" s="124">
        <v>0.5</v>
      </c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/>
      <c r="C14" s="59">
        <v>1</v>
      </c>
      <c r="D14" s="59">
        <f t="shared" si="1"/>
        <v>1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>
        <v>1</v>
      </c>
      <c r="C15" s="59">
        <v>5</v>
      </c>
      <c r="D15" s="59">
        <f t="shared" si="1"/>
        <v>7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>
        <v>2</v>
      </c>
      <c r="C16" s="59"/>
      <c r="D16" s="59">
        <f t="shared" si="1"/>
        <v>4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/>
      <c r="C18" s="59"/>
      <c r="D18" s="59" t="str">
        <f t="shared" si="1"/>
        <v/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/>
      <c r="C19" s="59">
        <v>3</v>
      </c>
      <c r="D19" s="59">
        <f t="shared" si="1"/>
        <v>3</v>
      </c>
      <c r="E19" s="124">
        <v>0.5</v>
      </c>
      <c r="F19" s="125"/>
      <c r="G19" s="125"/>
      <c r="H19" s="125"/>
      <c r="I19" s="125"/>
      <c r="K19" s="38" t="s">
        <v>22</v>
      </c>
      <c r="L19" s="39">
        <v>0</v>
      </c>
      <c r="M19" s="39">
        <v>0</v>
      </c>
      <c r="N19" s="147">
        <f>IFERROR(IF(L19="","",M19/L19),0)</f>
        <v>0</v>
      </c>
      <c r="O19" s="40">
        <v>0</v>
      </c>
    </row>
    <row r="20" spans="1:15" ht="13">
      <c r="A20" s="120" t="str">
        <f>IF(YTD!A20="","",YTD!A20)</f>
        <v>Josh Painter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COCALICO</v>
      </c>
      <c r="L20" s="71">
        <v>1</v>
      </c>
      <c r="M20" s="70">
        <v>73</v>
      </c>
      <c r="N20" s="86">
        <f>IF(L20=0,"",M20/L20)</f>
        <v>73</v>
      </c>
      <c r="O20" s="70">
        <v>1</v>
      </c>
    </row>
    <row r="21" spans="1:15">
      <c r="A21" s="120" t="str">
        <f>IF(YTD!A21="","",YTD!A21)</f>
        <v>Brett Wolgemuth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/>
      <c r="C23" s="59">
        <v>1</v>
      </c>
      <c r="D23" s="59">
        <f t="shared" si="1"/>
        <v>1</v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/>
      <c r="C25" s="59">
        <v>1</v>
      </c>
      <c r="D25" s="59">
        <f t="shared" si="1"/>
        <v>1</v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>
        <v>2</v>
      </c>
      <c r="C26" s="59"/>
      <c r="D26" s="59">
        <f t="shared" si="1"/>
        <v>4</v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7</v>
      </c>
      <c r="M26" s="72">
        <v>353</v>
      </c>
      <c r="N26" s="24">
        <f t="shared" ref="N26:N32" si="2">IF(L26=0,"",M26/L26)</f>
        <v>50.428571428571431</v>
      </c>
      <c r="O26" s="74">
        <v>1</v>
      </c>
    </row>
    <row r="27" spans="1:15">
      <c r="A27" s="120" t="str">
        <f>IF(YTD!A27="","",YTD!A27)</f>
        <v>J.D. Grube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Jaun Perez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7</v>
      </c>
      <c r="M31" s="39">
        <f>IF(SUM(M26:M30)=0,"",SUM(M26:M30))</f>
        <v>353</v>
      </c>
      <c r="N31" s="31">
        <f>IF(L31="","",M31/L31)</f>
        <v>50.428571428571431</v>
      </c>
      <c r="O31" s="39">
        <f>IF(SUM(O26:O30)=0,"",SUM(O26:O30))</f>
        <v>1</v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COCALICO</v>
      </c>
      <c r="L32" s="73">
        <v>5</v>
      </c>
      <c r="M32" s="70">
        <v>180</v>
      </c>
      <c r="N32" s="31">
        <f t="shared" si="2"/>
        <v>36</v>
      </c>
      <c r="O32" s="70">
        <v>0</v>
      </c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>
        <v>1</v>
      </c>
      <c r="M37" s="75">
        <v>44</v>
      </c>
      <c r="N37" s="24">
        <f>IF(L37=0,"",M37/L37)</f>
        <v>44</v>
      </c>
      <c r="O37" s="144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>
        <v>2</v>
      </c>
      <c r="M38" s="75">
        <v>76</v>
      </c>
      <c r="N38" s="24">
        <f>IF(L38=0,"",M38/L38)</f>
        <v>38</v>
      </c>
      <c r="O38" s="144">
        <v>1</v>
      </c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3</v>
      </c>
      <c r="M40" s="39">
        <f>IF(SUM(M37:M39)=0,"",SUM(M37:M39))</f>
        <v>120</v>
      </c>
      <c r="N40" s="31">
        <f>IF(L40="","",M40/L40)</f>
        <v>40</v>
      </c>
      <c r="O40" s="39">
        <f>IF(SUM(O37:O39)=0,"",SUM(O37:O39))</f>
        <v>1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COCALICO</v>
      </c>
      <c r="L41" s="73">
        <v>3</v>
      </c>
      <c r="M41" s="73">
        <v>121</v>
      </c>
      <c r="N41" s="31">
        <f>IF(L41=0,"",M41/L41)</f>
        <v>40.333333333333336</v>
      </c>
      <c r="O41" s="70">
        <v>1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16</v>
      </c>
      <c r="C47" s="126">
        <f t="shared" ref="C47:I47" si="3">SUM(C5:C46)</f>
        <v>32</v>
      </c>
      <c r="D47" s="126">
        <f t="shared" si="3"/>
        <v>64</v>
      </c>
      <c r="E47" s="148">
        <f t="shared" si="3"/>
        <v>1</v>
      </c>
      <c r="F47" s="126">
        <f t="shared" si="3"/>
        <v>1</v>
      </c>
      <c r="G47" s="126">
        <f t="shared" si="3"/>
        <v>0</v>
      </c>
      <c r="H47" s="126">
        <f t="shared" si="3"/>
        <v>0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7</v>
      </c>
      <c r="C52" s="61">
        <v>20</v>
      </c>
      <c r="D52" s="61">
        <v>14</v>
      </c>
      <c r="E52" s="61">
        <v>0</v>
      </c>
      <c r="F52" s="61"/>
      <c r="G52" s="145">
        <f>SUM(B52:F52)</f>
        <v>41</v>
      </c>
      <c r="K52" s="47" t="s">
        <v>22</v>
      </c>
      <c r="L52" s="45"/>
      <c r="M52" s="61">
        <v>243</v>
      </c>
      <c r="N52" s="61">
        <v>156</v>
      </c>
      <c r="O52" s="145">
        <f>SUM(M52:N52)</f>
        <v>399</v>
      </c>
    </row>
    <row r="53" spans="1:15" ht="13">
      <c r="A53" s="56" t="str">
        <f>$F$1</f>
        <v>COCALICO</v>
      </c>
      <c r="B53" s="72">
        <v>10</v>
      </c>
      <c r="C53" s="72">
        <v>7</v>
      </c>
      <c r="D53" s="72">
        <v>0</v>
      </c>
      <c r="E53" s="72">
        <v>6</v>
      </c>
      <c r="F53" s="72"/>
      <c r="G53" s="40">
        <f>SUM(B53:F53)</f>
        <v>23</v>
      </c>
      <c r="K53" s="157" t="str">
        <f>$F$1</f>
        <v>COCALICO</v>
      </c>
      <c r="L53" s="158"/>
      <c r="M53" s="87">
        <v>203</v>
      </c>
      <c r="N53" s="87">
        <v>120</v>
      </c>
      <c r="O53" s="88">
        <f>SUM(M53:N53)</f>
        <v>323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28</v>
      </c>
      <c r="C56" s="72">
        <v>203</v>
      </c>
      <c r="D56" s="24">
        <f>IF(B56="","",C56/B56)</f>
        <v>7.25</v>
      </c>
      <c r="E56" s="74">
        <v>1</v>
      </c>
      <c r="K56" s="8" t="s">
        <v>45</v>
      </c>
      <c r="L56" s="151">
        <v>6</v>
      </c>
      <c r="M56" s="152"/>
      <c r="N56" s="153"/>
    </row>
    <row r="57" spans="1:15" ht="13">
      <c r="A57" s="49"/>
      <c r="K57" s="46" t="s">
        <v>46</v>
      </c>
      <c r="L57" s="151">
        <v>2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2</v>
      </c>
      <c r="M58" s="152"/>
      <c r="N58" s="153"/>
    </row>
    <row r="59" spans="1:15" ht="13">
      <c r="A59" s="49" t="s">
        <v>44</v>
      </c>
      <c r="B59" s="72">
        <v>2</v>
      </c>
      <c r="C59" s="72">
        <v>7</v>
      </c>
      <c r="D59" s="72">
        <v>120</v>
      </c>
      <c r="E59" s="37">
        <f>IF(C59=0,"",D59/B59)</f>
        <v>60</v>
      </c>
      <c r="F59" s="53">
        <f>IF(C59=0,"",B59/C59)</f>
        <v>0.2857142857142857</v>
      </c>
      <c r="G59" s="72">
        <v>0</v>
      </c>
      <c r="H59" s="74">
        <v>1</v>
      </c>
      <c r="J59" s="51"/>
      <c r="K59" s="46" t="s">
        <v>34</v>
      </c>
      <c r="L59" s="154">
        <f>SUM(L56:N58)</f>
        <v>10</v>
      </c>
      <c r="M59" s="155"/>
      <c r="N59" s="156"/>
    </row>
  </sheetData>
  <mergeCells count="5">
    <mergeCell ref="L58:N58"/>
    <mergeCell ref="L59:N59"/>
    <mergeCell ref="K53:L53"/>
    <mergeCell ref="L56:N56"/>
    <mergeCell ref="L57:N57"/>
  </mergeCells>
  <pageMargins left="0.5" right="0.5" top="0.5625" bottom="0.21875" header="0.30208333333333331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28" zoomScaleNormal="100" workbookViewId="0">
      <selection activeCell="S7" sqref="S7"/>
    </sheetView>
  </sheetViews>
  <sheetFormatPr defaultRowHeight="12.5"/>
  <cols>
    <col min="1" max="1" width="12.26953125" customWidth="1"/>
    <col min="2" max="2" width="7.2695312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7265625" customWidth="1"/>
    <col min="8" max="8" width="4.7265625" customWidth="1"/>
    <col min="9" max="9" width="4.26953125" customWidth="1"/>
    <col min="10" max="10" width="1.453125" customWidth="1"/>
    <col min="11" max="11" width="10.26953125" customWidth="1"/>
    <col min="12" max="12" width="3.54296875" customWidth="1"/>
    <col min="13" max="13" width="6.81640625" customWidth="1"/>
    <col min="14" max="14" width="4.54296875" customWidth="1"/>
    <col min="15" max="15" width="4.7265625" customWidth="1"/>
    <col min="16" max="16" width="9.1796875" customWidth="1"/>
  </cols>
  <sheetData>
    <row r="1" spans="1:15" ht="13">
      <c r="A1" s="95" t="s">
        <v>0</v>
      </c>
      <c r="B1" s="95"/>
      <c r="C1" s="95"/>
      <c r="D1" s="2"/>
      <c r="E1" s="96" t="s">
        <v>53</v>
      </c>
      <c r="F1" s="95" t="s">
        <v>63</v>
      </c>
      <c r="G1" s="95"/>
      <c r="H1" s="95"/>
      <c r="I1" s="133"/>
      <c r="J1" s="2"/>
      <c r="K1" s="97">
        <v>43378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Evan Hosler</v>
      </c>
      <c r="B5" s="59">
        <v>1</v>
      </c>
      <c r="C5" s="59">
        <v>6</v>
      </c>
      <c r="D5" s="59">
        <f>IF(SUM(B5:C5)=0,"",(B5*2)+C5)</f>
        <v>8</v>
      </c>
      <c r="E5" s="124"/>
      <c r="F5" s="125"/>
      <c r="G5" s="125"/>
      <c r="H5" s="125"/>
      <c r="I5" s="125"/>
      <c r="K5" s="21" t="str">
        <f>IF(YTD!K5="","",YTD!K5)</f>
        <v>Will Rivers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Chris Shaw</v>
      </c>
      <c r="B6" s="59"/>
      <c r="C6" s="59"/>
      <c r="D6" s="59" t="str">
        <f t="shared" ref="D6:D46" si="1">IF(SUM(B6:C6)=0,"",(B6*2)+C6)</f>
        <v/>
      </c>
      <c r="E6" s="124"/>
      <c r="F6" s="125"/>
      <c r="G6" s="125"/>
      <c r="H6" s="125"/>
      <c r="I6" s="125"/>
      <c r="K6" s="21" t="str">
        <f>IF(YTD!K6="","",YTD!K6)</f>
        <v>Isaac Perron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>Colby Wagner</v>
      </c>
      <c r="B7" s="59">
        <v>1</v>
      </c>
      <c r="C7" s="59"/>
      <c r="D7" s="59">
        <f t="shared" si="1"/>
        <v>2</v>
      </c>
      <c r="E7" s="124"/>
      <c r="F7" s="125"/>
      <c r="G7" s="125"/>
      <c r="H7" s="125">
        <v>1</v>
      </c>
      <c r="I7" s="125"/>
      <c r="K7" s="21" t="str">
        <f>IF(YTD!K7="","",YTD!K7)</f>
        <v>Colby Wagner</v>
      </c>
      <c r="L7" s="61">
        <v>1</v>
      </c>
      <c r="M7" s="61">
        <v>32</v>
      </c>
      <c r="N7" s="86">
        <f t="shared" si="0"/>
        <v>32</v>
      </c>
      <c r="O7" s="144">
        <v>0</v>
      </c>
    </row>
    <row r="8" spans="1:15">
      <c r="A8" s="120" t="str">
        <f>IF(YTD!A8="","",YTD!A8)</f>
        <v>Ben Wagner</v>
      </c>
      <c r="B8" s="59">
        <v>1</v>
      </c>
      <c r="C8" s="59">
        <v>1</v>
      </c>
      <c r="D8" s="59">
        <f t="shared" si="1"/>
        <v>3</v>
      </c>
      <c r="E8" s="124"/>
      <c r="F8" s="125"/>
      <c r="G8" s="125"/>
      <c r="H8" s="125">
        <v>1</v>
      </c>
      <c r="I8" s="125"/>
      <c r="K8" s="21" t="str">
        <f>IF(YTD!K8="","",YTD!K8)</f>
        <v>Ben Wagner</v>
      </c>
      <c r="L8" s="61">
        <v>1</v>
      </c>
      <c r="M8" s="61">
        <v>0</v>
      </c>
      <c r="N8" s="86">
        <f t="shared" si="0"/>
        <v>0</v>
      </c>
      <c r="O8" s="144">
        <v>0</v>
      </c>
    </row>
    <row r="9" spans="1:15">
      <c r="A9" s="120" t="str">
        <f>IF(YTD!A9="","",YTD!A9)</f>
        <v>Tyler Hartl</v>
      </c>
      <c r="B9" s="59"/>
      <c r="C9" s="59">
        <v>2</v>
      </c>
      <c r="D9" s="59">
        <f t="shared" si="1"/>
        <v>2</v>
      </c>
      <c r="E9" s="124"/>
      <c r="F9" s="125"/>
      <c r="G9" s="125"/>
      <c r="H9" s="125"/>
      <c r="I9" s="125"/>
      <c r="K9" s="21" t="str">
        <f>IF(YTD!K9="","",YTD!K9)</f>
        <v>Evan Hosler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Isaac Perron</v>
      </c>
      <c r="B10" s="59">
        <v>2</v>
      </c>
      <c r="C10" s="59">
        <v>4</v>
      </c>
      <c r="D10" s="59">
        <f t="shared" si="1"/>
        <v>8</v>
      </c>
      <c r="E10" s="124"/>
      <c r="F10" s="125"/>
      <c r="G10" s="125"/>
      <c r="H10" s="125"/>
      <c r="I10" s="125"/>
      <c r="K10" s="21" t="str">
        <f>IF(YTD!K10="","",YTD!K10)</f>
        <v/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Will Rivers</v>
      </c>
      <c r="B11" s="59">
        <v>5</v>
      </c>
      <c r="C11" s="59">
        <v>2</v>
      </c>
      <c r="D11" s="59">
        <f t="shared" si="1"/>
        <v>12</v>
      </c>
      <c r="E11" s="124"/>
      <c r="F11" s="125"/>
      <c r="G11" s="125"/>
      <c r="H11" s="125"/>
      <c r="I11" s="125"/>
      <c r="K11" s="21" t="str">
        <f>IF(YTD!K11="","",YTD!K11)</f>
        <v/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Flick</v>
      </c>
      <c r="B12" s="59">
        <v>2</v>
      </c>
      <c r="C12" s="59">
        <v>4</v>
      </c>
      <c r="D12" s="59">
        <f t="shared" si="1"/>
        <v>8</v>
      </c>
      <c r="E12" s="124">
        <v>1</v>
      </c>
      <c r="F12" s="125"/>
      <c r="G12" s="125"/>
      <c r="H12" s="125"/>
      <c r="I12" s="125"/>
      <c r="K12" s="21" t="str">
        <f>IF(YTD!K12="","",YTD!K12)</f>
        <v/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Jake Harbach</v>
      </c>
      <c r="B13" s="59">
        <v>2</v>
      </c>
      <c r="C13" s="59">
        <v>2</v>
      </c>
      <c r="D13" s="59">
        <f t="shared" si="1"/>
        <v>6</v>
      </c>
      <c r="E13" s="124">
        <v>1</v>
      </c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Nick Griest</v>
      </c>
      <c r="B14" s="59">
        <v>4</v>
      </c>
      <c r="C14" s="59"/>
      <c r="D14" s="59">
        <f t="shared" si="1"/>
        <v>8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Landan Moyer</v>
      </c>
      <c r="B15" s="59">
        <v>1</v>
      </c>
      <c r="C15" s="59">
        <v>6</v>
      </c>
      <c r="D15" s="59">
        <f t="shared" si="1"/>
        <v>8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Clay Bedi</v>
      </c>
      <c r="B16" s="59">
        <v>1</v>
      </c>
      <c r="C16" s="59">
        <v>1</v>
      </c>
      <c r="D16" s="59">
        <f t="shared" si="1"/>
        <v>3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Mitch Himelright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Tyler Dougherty</v>
      </c>
      <c r="B18" s="59">
        <v>1</v>
      </c>
      <c r="C18" s="59">
        <v>2</v>
      </c>
      <c r="D18" s="59">
        <f t="shared" si="1"/>
        <v>4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Troy Kolk</v>
      </c>
      <c r="B19" s="59">
        <v>3</v>
      </c>
      <c r="C19" s="59">
        <v>4</v>
      </c>
      <c r="D19" s="59">
        <f t="shared" si="1"/>
        <v>10</v>
      </c>
      <c r="E19" s="124">
        <v>1</v>
      </c>
      <c r="F19" s="125"/>
      <c r="G19" s="125"/>
      <c r="H19" s="125"/>
      <c r="I19" s="125"/>
      <c r="K19" s="38" t="s">
        <v>22</v>
      </c>
      <c r="L19" s="39">
        <f>IF(SUM(L5:L18)=0,"",SUM(L5:L18))</f>
        <v>2</v>
      </c>
      <c r="M19" s="39">
        <f>IF(SUM(M5:M18)=0,"",SUM(M5:M18))</f>
        <v>32</v>
      </c>
      <c r="N19" s="147">
        <f>IFERROR(IF(L19="","",M19/L19),0)</f>
        <v>16</v>
      </c>
      <c r="O19" s="40" t="str">
        <f>IF(SUM(O5:O18)=0,"",SUM(O5:O18))</f>
        <v/>
      </c>
    </row>
    <row r="20" spans="1:15" ht="13">
      <c r="A20" s="120" t="str">
        <f>IF(YTD!A20="","",YTD!A20)</f>
        <v>Josh Painter</v>
      </c>
      <c r="B20" s="59"/>
      <c r="C20" s="59">
        <v>1</v>
      </c>
      <c r="D20" s="59">
        <f t="shared" si="1"/>
        <v>1</v>
      </c>
      <c r="E20" s="124"/>
      <c r="F20" s="125"/>
      <c r="G20" s="125"/>
      <c r="H20" s="125"/>
      <c r="I20" s="125"/>
      <c r="K20" s="56" t="str">
        <f>$F$1</f>
        <v>LAMPETER STRASBURG</v>
      </c>
      <c r="L20" s="71"/>
      <c r="M20" s="70"/>
      <c r="N20" s="86" t="str">
        <f>IF(L20=0,"",M20/L20)</f>
        <v/>
      </c>
      <c r="O20" s="70"/>
    </row>
    <row r="21" spans="1:15">
      <c r="A21" s="120" t="str">
        <f>IF(YTD!A21="","",YTD!A21)</f>
        <v>Brett Wolgemuth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Chris Pagano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Jake Martin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TEAM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Spencer Carbonneau</v>
      </c>
      <c r="B25" s="59"/>
      <c r="C25" s="59">
        <v>1</v>
      </c>
      <c r="D25" s="59">
        <f t="shared" si="1"/>
        <v>1</v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Hunter Hess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Hunter Hess</v>
      </c>
      <c r="L26" s="72">
        <v>7</v>
      </c>
      <c r="M26" s="72">
        <v>378</v>
      </c>
      <c r="N26" s="24">
        <f t="shared" ref="N26:N32" si="2">IF(L26=0,"",M26/L26)</f>
        <v>54</v>
      </c>
      <c r="O26" s="74">
        <v>0</v>
      </c>
    </row>
    <row r="27" spans="1:15">
      <c r="A27" s="120" t="str">
        <f>IF(YTD!A27="","",YTD!A27)</f>
        <v>J.D. Grube</v>
      </c>
      <c r="B27" s="59"/>
      <c r="C27" s="59">
        <v>1</v>
      </c>
      <c r="D27" s="59">
        <f t="shared" si="1"/>
        <v>1</v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Jaun Perez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Josh Moore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/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/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7</v>
      </c>
      <c r="M31" s="39">
        <f>IF(SUM(M26:M30)=0,"",SUM(M26:M30))</f>
        <v>378</v>
      </c>
      <c r="N31" s="31">
        <f>IF(L31="","",M31/L31)</f>
        <v>54</v>
      </c>
      <c r="O31" s="39">
        <v>0</v>
      </c>
    </row>
    <row r="32" spans="1:15" ht="13">
      <c r="A32" s="120" t="str">
        <f>IF(YTD!A32="","",YTD!A32)</f>
        <v/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LAMPETER STRASBURG</v>
      </c>
      <c r="L32" s="73">
        <v>2</v>
      </c>
      <c r="M32" s="70">
        <v>85</v>
      </c>
      <c r="N32" s="31">
        <f t="shared" si="2"/>
        <v>42.5</v>
      </c>
      <c r="O32" s="70">
        <v>0</v>
      </c>
    </row>
    <row r="33" spans="1:15">
      <c r="A33" s="120" t="str">
        <f>IF(YTD!A33="","",YTD!A33)</f>
        <v/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/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/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Colby Wagner</v>
      </c>
      <c r="L37" s="61">
        <v>1</v>
      </c>
      <c r="M37" s="75">
        <v>59</v>
      </c>
      <c r="N37" s="24">
        <f>IF(L37=0,"",M37/L37)</f>
        <v>59</v>
      </c>
      <c r="O37" s="144">
        <v>1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>Isaac Perron</v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1</v>
      </c>
      <c r="M40" s="39">
        <f>IF(SUM(M37:M39)=0,"",SUM(M37:M39))</f>
        <v>59</v>
      </c>
      <c r="N40" s="31">
        <f>IF(L40="","",M40/L40)</f>
        <v>59</v>
      </c>
      <c r="O40" s="39">
        <f>IF(SUM(O37:O39)=0,"",SUM(O37:O39))</f>
        <v>1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LAMPETER STRASBURG</v>
      </c>
      <c r="L41" s="73">
        <v>6</v>
      </c>
      <c r="M41" s="73">
        <v>215</v>
      </c>
      <c r="N41" s="31">
        <f>IF(L41=0,"",M41/L41)</f>
        <v>35.833333333333336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24</v>
      </c>
      <c r="C47" s="126">
        <f t="shared" ref="C47:I47" si="3">SUM(C5:C46)</f>
        <v>37</v>
      </c>
      <c r="D47" s="126">
        <f t="shared" si="3"/>
        <v>85</v>
      </c>
      <c r="E47" s="148">
        <f t="shared" si="3"/>
        <v>3</v>
      </c>
      <c r="F47" s="126">
        <f t="shared" si="3"/>
        <v>0</v>
      </c>
      <c r="G47" s="126">
        <f t="shared" si="3"/>
        <v>0</v>
      </c>
      <c r="H47" s="126">
        <f t="shared" si="3"/>
        <v>2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19</v>
      </c>
      <c r="C52" s="61">
        <v>17</v>
      </c>
      <c r="D52" s="61">
        <v>7</v>
      </c>
      <c r="E52" s="61">
        <v>0</v>
      </c>
      <c r="F52" s="61"/>
      <c r="G52" s="145">
        <f>SUM(B52:F52)</f>
        <v>43</v>
      </c>
      <c r="K52" s="47" t="s">
        <v>22</v>
      </c>
      <c r="L52" s="45"/>
      <c r="M52" s="61">
        <v>182</v>
      </c>
      <c r="N52" s="61">
        <v>207</v>
      </c>
      <c r="O52" s="145">
        <f>SUM(M52:N52)</f>
        <v>389</v>
      </c>
    </row>
    <row r="53" spans="1:15" ht="13">
      <c r="A53" s="56" t="str">
        <f>$F$1</f>
        <v>LAMPETER STRASBURG</v>
      </c>
      <c r="B53" s="72">
        <v>0</v>
      </c>
      <c r="C53" s="72">
        <v>7</v>
      </c>
      <c r="D53" s="72">
        <v>0</v>
      </c>
      <c r="E53" s="72">
        <v>0</v>
      </c>
      <c r="F53" s="72"/>
      <c r="G53" s="40">
        <f>SUM(B53:F53)</f>
        <v>7</v>
      </c>
      <c r="K53" s="157" t="str">
        <f>$F$1</f>
        <v>LAMPETER STRASBURG</v>
      </c>
      <c r="L53" s="158"/>
      <c r="M53" s="87">
        <v>47</v>
      </c>
      <c r="N53" s="87">
        <v>110</v>
      </c>
      <c r="O53" s="88">
        <f>SUM(M53:N53)</f>
        <v>157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22</v>
      </c>
      <c r="C56" s="72">
        <v>47</v>
      </c>
      <c r="D56" s="24">
        <f>IF(B56="","",C56/B56)</f>
        <v>2.1363636363636362</v>
      </c>
      <c r="E56" s="74">
        <v>0</v>
      </c>
      <c r="K56" s="8" t="s">
        <v>45</v>
      </c>
      <c r="L56" s="151">
        <v>4</v>
      </c>
      <c r="M56" s="152"/>
      <c r="N56" s="153"/>
    </row>
    <row r="57" spans="1:15" ht="13">
      <c r="A57" s="49"/>
      <c r="K57" s="46" t="s">
        <v>46</v>
      </c>
      <c r="L57" s="151">
        <v>4</v>
      </c>
      <c r="M57" s="152"/>
      <c r="N57" s="153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51">
        <v>1</v>
      </c>
      <c r="M58" s="152"/>
      <c r="N58" s="153"/>
    </row>
    <row r="59" spans="1:15" ht="13">
      <c r="A59" s="49" t="s">
        <v>44</v>
      </c>
      <c r="B59" s="72">
        <v>16</v>
      </c>
      <c r="C59" s="72">
        <v>28</v>
      </c>
      <c r="D59" s="72">
        <v>110</v>
      </c>
      <c r="E59" s="37">
        <f>IF(C59=0,"",D59/B59)</f>
        <v>6.875</v>
      </c>
      <c r="F59" s="53">
        <f>IF(C59=0,"",B59/C59)</f>
        <v>0.5714285714285714</v>
      </c>
      <c r="G59" s="72">
        <v>2</v>
      </c>
      <c r="H59" s="74">
        <v>1</v>
      </c>
      <c r="J59" s="51"/>
      <c r="K59" s="46" t="s">
        <v>34</v>
      </c>
      <c r="L59" s="154">
        <f>SUM(L56:N58)</f>
        <v>9</v>
      </c>
      <c r="M59" s="155"/>
      <c r="N59" s="156"/>
    </row>
  </sheetData>
  <mergeCells count="5">
    <mergeCell ref="L58:N58"/>
    <mergeCell ref="L59:N59"/>
    <mergeCell ref="K53:L53"/>
    <mergeCell ref="L56:N56"/>
    <mergeCell ref="L57:N57"/>
  </mergeCells>
  <pageMargins left="0.5" right="0.5" top="0.5625" bottom="0.27083333333333331" header="0.29166666666666669" footer="0.51180555555555596"/>
  <pageSetup fitToWidth="0" fitToHeight="0" orientation="portrait" r:id="rId1"/>
  <headerFooter alignWithMargins="0">
    <oddHeader>&amp;L&amp;"Times New Roman,Regular"&amp;12           &amp;"Calibri,Bold"&amp;14 2018 MANHEIM CENTRAL BARONS FOOTBALL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Blank</vt:lpstr>
      <vt:lpstr>YTD</vt:lpstr>
      <vt:lpstr>Susq. Twp</vt:lpstr>
      <vt:lpstr>Hemp</vt:lpstr>
      <vt:lpstr>War</vt:lpstr>
      <vt:lpstr>Wil</vt:lpstr>
      <vt:lpstr>Etown</vt:lpstr>
      <vt:lpstr>Cocal</vt:lpstr>
      <vt:lpstr>LS</vt:lpstr>
      <vt:lpstr>CV</vt:lpstr>
      <vt:lpstr>Gspot</vt:lpstr>
      <vt:lpstr>Sol</vt:lpstr>
      <vt:lpstr>DIST1</vt:lpstr>
      <vt:lpstr>DIST2</vt:lpstr>
      <vt:lpstr>DIST3</vt:lpstr>
      <vt:lpstr>DIST4</vt:lpstr>
      <vt:lpstr>STATE1</vt:lpstr>
      <vt:lpstr>STATE2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</dc:creator>
  <cp:lastModifiedBy>Keith</cp:lastModifiedBy>
  <cp:lastPrinted>2018-12-08T17:11:20Z</cp:lastPrinted>
  <dcterms:created xsi:type="dcterms:W3CDTF">2011-08-23T16:55:53Z</dcterms:created>
  <dcterms:modified xsi:type="dcterms:W3CDTF">2018-12-08T17:13:35Z</dcterms:modified>
</cp:coreProperties>
</file>